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'FattureTempi'!$A$1:$AI$200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<sst xmlns="http://schemas.openxmlformats.org/spreadsheetml/2006/main" count="3327" uniqueCount="952">
  <si>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</si>
  <si>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</si>
  <si>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</si>
  <si>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</si>
  <si>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</si>
  <si>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</si>
  <si>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</si>
  <si>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</si>
  <si>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</si>
  <si>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</si>
  <si>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</si>
  <si>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</si>
  <si>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</si>
  <si>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</si>
  <si>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</si>
  <si>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</si>
  <si>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</si>
  <si>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</si>
  <si>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</si>
  <si>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</si>
  <si>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</si>
  <si>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</si>
  <si>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</si>
  <si>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</si>
  <si>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</si>
  <si>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</si>
  <si>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</si>
  <si>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</si>
  <si>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</si>
  <si>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</si>
  <si>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</si>
  <si>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</si>
  <si>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</si>
  <si>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</si>
  <si>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</si>
  <si>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</si>
  <si>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</si>
  <si>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</si>
  <si>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</si>
  <si>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</si>
  <si>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</si>
  <si>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</si>
  <si>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</si>
  <si>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</si>
  <si>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</si>
  <si>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</si>
  <si>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</si>
  <si>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</si>
  <si>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</si>
  <si>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</si>
  <si>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</si>
  <si>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</si>
  <si>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</si>
  <si>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</si>
  <si>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</si>
  <si>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</si>
  <si>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 - Periodo 01/07/2022 - 30/09/2022</t>
  </si>
  <si>
    <t>Tempestività dei Pagamenti - Elenco Fatture Pagate - Periodo 01/07/2022 - 30/09/2022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</si>
  <si>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</si>
  <si>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</si>
  <si>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</si>
  <si>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</si>
  <si>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</si>
  <si>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</si>
  <si>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</si>
  <si>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</si>
  <si>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</si>
  <si>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</si>
  <si>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</si>
  <si>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</si>
  <si>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</si>
  <si>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</si>
  <si>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</si>
  <si>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</si>
  <si>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</si>
  <si>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</si>
  <si>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</si>
  <si>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</si>
  <si>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</si>
  <si>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</si>
  <si>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</si>
  <si>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</si>
  <si>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</si>
  <si>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</si>
  <si>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</si>
  <si>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</si>
  <si>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</si>
  <si>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</si>
  <si>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</si>
  <si>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</si>
  <si>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</si>
  <si>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</si>
  <si>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</si>
  <si>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</si>
  <si>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</si>
  <si>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</si>
  <si>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</si>
  <si>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</si>
  <si>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</si>
  <si>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</si>
  <si>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</si>
  <si>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</si>
  <si>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</si>
  <si>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</si>
  <si>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</si>
  <si>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</si>
  <si>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</si>
  <si>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</si>
  <si>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</si>
  <si>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</si>
  <si>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</si>
  <si>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</si>
  <si>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</si>
  <si>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</si>
  <si>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Salussola</t>
  </si>
  <si>
    <t>14/06/2022</t>
  </si>
  <si>
    <t>2022FAT.22.000052</t>
  </si>
  <si>
    <t>07/06/2022</t>
  </si>
  <si>
    <t>LAVORI DI MISURAZIONE MANTO COPERTURA EDIFICIO MUNICIPALE</t>
  </si>
  <si>
    <t>SI</t>
  </si>
  <si>
    <t>Z8A3671E93</t>
  </si>
  <si>
    <t>2022</t>
  </si>
  <si>
    <t>3685</t>
  </si>
  <si>
    <t>11/06/2022</t>
  </si>
  <si>
    <t>PERASSI GIORGIO Srl</t>
  </si>
  <si>
    <t>00062250022</t>
  </si>
  <si>
    <t>3</t>
  </si>
  <si>
    <t>ufficio tecnico</t>
  </si>
  <si>
    <t>1010503</t>
  </si>
  <si>
    <t>22/07/2022</t>
  </si>
  <si>
    <t>804</t>
  </si>
  <si>
    <t>11/07/2022</t>
  </si>
  <si>
    <t>27/07/2022</t>
  </si>
  <si>
    <t>002202</t>
  </si>
  <si>
    <t>31/05/2022</t>
  </si>
  <si>
    <t>gestione delle sanzioni al CdS x stampa - postalizzazione - rendicontazione verbali: n 60 cartacei + n 40 PEC</t>
  </si>
  <si>
    <t>Z261D42518</t>
  </si>
  <si>
    <t>3686</t>
  </si>
  <si>
    <t>OPEN SOFTWARE S.R.L.</t>
  </si>
  <si>
    <t>02810000279</t>
  </si>
  <si>
    <t>5</t>
  </si>
  <si>
    <t>polizia urbana</t>
  </si>
  <si>
    <t>1030103</t>
  </si>
  <si>
    <t>10/08/2022</t>
  </si>
  <si>
    <t>868</t>
  </si>
  <si>
    <t>600207026</t>
  </si>
  <si>
    <t>09/06/2022</t>
  </si>
  <si>
    <t>00572090000690 - GA - VIA SORELLE BONA  13885 SALUSSOLA BI Fatture consumi GAS maggio</t>
  </si>
  <si>
    <t>Z8E11750A4</t>
  </si>
  <si>
    <t>3736</t>
  </si>
  <si>
    <t>Blue Meta s.p.a. Unipersonale</t>
  </si>
  <si>
    <t>02971930165</t>
  </si>
  <si>
    <t>6</t>
  </si>
  <si>
    <t>sindaco</t>
  </si>
  <si>
    <t>1040303</t>
  </si>
  <si>
    <t>816</t>
  </si>
  <si>
    <t>14/07/2022</t>
  </si>
  <si>
    <t>28/07/2022</t>
  </si>
  <si>
    <t>600207027</t>
  </si>
  <si>
    <t>Fatture consumi GAS 00572090000691 - GA - VIA SORELLE BONA  13885 SALUSSOLA BI maggio</t>
  </si>
  <si>
    <t>3731</t>
  </si>
  <si>
    <t>814</t>
  </si>
  <si>
    <t>600207028</t>
  </si>
  <si>
    <t>00572090000698 - GA - VIA ROMA  13885 SALUSSOLA BI Fatture consumi GAS maggio</t>
  </si>
  <si>
    <t>3735</t>
  </si>
  <si>
    <t>1040203</t>
  </si>
  <si>
    <t>815</t>
  </si>
  <si>
    <t>600207030</t>
  </si>
  <si>
    <t>Fatture consumi GAS 00572090000776 - GA - PIAZZA GARIBALDI 1 13885 SALUSSOLA BI maggio</t>
  </si>
  <si>
    <t>3732</t>
  </si>
  <si>
    <t>1010203</t>
  </si>
  <si>
    <t>813</t>
  </si>
  <si>
    <t>600207031</t>
  </si>
  <si>
    <t>00572090001055 - GA - VIA BIGNAMI  13885 SALUSSOLA BI Fatture consumi GAS maggio</t>
  </si>
  <si>
    <t>3734</t>
  </si>
  <si>
    <t>1060203</t>
  </si>
  <si>
    <t>838</t>
  </si>
  <si>
    <t>29/07/2022</t>
  </si>
  <si>
    <t>01/08/2022</t>
  </si>
  <si>
    <t>600207032</t>
  </si>
  <si>
    <t>Fatture consumi GAS 00572090001210 - GA - VIA ELVO  13885 SALUSSOLA BI maggio (DA SPOSTARE SU IMP 20)</t>
  </si>
  <si>
    <t>3737</t>
  </si>
  <si>
    <t>17/06/2022</t>
  </si>
  <si>
    <t>1129</t>
  </si>
  <si>
    <t>13/06/2022</t>
  </si>
  <si>
    <t>ACQUISTO DISERBANTE PER TRATTAMENTO CIGLI STRADALI</t>
  </si>
  <si>
    <t>Z8936B3768</t>
  </si>
  <si>
    <t>3771</t>
  </si>
  <si>
    <t>16/06/2022</t>
  </si>
  <si>
    <t>CEREALFARINE dei f.lli Perazzone SRL</t>
  </si>
  <si>
    <t>00369500020</t>
  </si>
  <si>
    <t/>
  </si>
  <si>
    <t>1080102</t>
  </si>
  <si>
    <t>796</t>
  </si>
  <si>
    <t>16/07/2022</t>
  </si>
  <si>
    <t>6/PA</t>
  </si>
  <si>
    <t>ACQUISTO MATERIALE PER LAVORI DI MANUTENZIONE PERSONALE CANTONIERE</t>
  </si>
  <si>
    <t>Z5736B33BC</t>
  </si>
  <si>
    <t>3762</t>
  </si>
  <si>
    <t>15/06/2022</t>
  </si>
  <si>
    <t>Ferramenta LAI Giuseppe</t>
  </si>
  <si>
    <t>01829480027</t>
  </si>
  <si>
    <t>LAIGPP58S16A192G</t>
  </si>
  <si>
    <t>1010502</t>
  </si>
  <si>
    <t>799</t>
  </si>
  <si>
    <t>15/07/2022</t>
  </si>
  <si>
    <t>592/PA</t>
  </si>
  <si>
    <t>assistenza apparecchiature di rilevazione infrazioni semaforo rosso giugno 2022</t>
  </si>
  <si>
    <t>Z7C3246404</t>
  </si>
  <si>
    <t>3770</t>
  </si>
  <si>
    <t>Traffic Tecnology s.r.l.</t>
  </si>
  <si>
    <t>03298520242</t>
  </si>
  <si>
    <t>871</t>
  </si>
  <si>
    <t>22/06/2022</t>
  </si>
  <si>
    <t>1022169885</t>
  </si>
  <si>
    <t>21/06/2022</t>
  </si>
  <si>
    <t>spese di spedizione verbali di contestazione CdS maggio</t>
  </si>
  <si>
    <t>NO</t>
  </si>
  <si>
    <t>ZB71D56F60</t>
  </si>
  <si>
    <t>3846</t>
  </si>
  <si>
    <t>POSTE ITALIANE  s.p.a.</t>
  </si>
  <si>
    <t>01114601006</t>
  </si>
  <si>
    <t>97103880585</t>
  </si>
  <si>
    <t>870</t>
  </si>
  <si>
    <t>21/07/2022</t>
  </si>
  <si>
    <t>648.2022</t>
  </si>
  <si>
    <t>predisposizione Fondo Contrattazione Decentrata</t>
  </si>
  <si>
    <t>Z192F687AC</t>
  </si>
  <si>
    <t>3845</t>
  </si>
  <si>
    <t>Studio Sigaudo s.r.l.</t>
  </si>
  <si>
    <t>10459410014</t>
  </si>
  <si>
    <t>830</t>
  </si>
  <si>
    <t>0000327/PA</t>
  </si>
  <si>
    <t>Conduzione del servizio di illuminazione pubblica e per la realizzazione di interventi di efficienza energetica, di messa a norma e di adeguamento normativo sugli impianti comunali o nella disponibilità del Comune - gennaio/maggio 2022</t>
  </si>
  <si>
    <t>3850</t>
  </si>
  <si>
    <t>ENER.BIT srl</t>
  </si>
  <si>
    <t>02267460026</t>
  </si>
  <si>
    <t>1080203</t>
  </si>
  <si>
    <t>798</t>
  </si>
  <si>
    <t>51</t>
  </si>
  <si>
    <t>FORNITURA LAPIDI PER LOCULI CIMITERIALI</t>
  </si>
  <si>
    <t>ZE235DAEE3</t>
  </si>
  <si>
    <t>3848</t>
  </si>
  <si>
    <t>MARASCO ALBERTO</t>
  </si>
  <si>
    <t>02306020021</t>
  </si>
  <si>
    <t>MRSLRT63D04H047S</t>
  </si>
  <si>
    <t>1100502</t>
  </si>
  <si>
    <t>802</t>
  </si>
  <si>
    <t>24/06/2022</t>
  </si>
  <si>
    <t>E/5</t>
  </si>
  <si>
    <t>20/06/2022</t>
  </si>
  <si>
    <t>LAVORI DI TAGLIO ERBA LUNGO STRADE COMUNALE</t>
  </si>
  <si>
    <t>ZC4361A087</t>
  </si>
  <si>
    <t>3876</t>
  </si>
  <si>
    <t>23/06/2022</t>
  </si>
  <si>
    <t>S.G.GIARDINI di Grotti Stefano</t>
  </si>
  <si>
    <t>02526340027</t>
  </si>
  <si>
    <t>1080103</t>
  </si>
  <si>
    <t>808</t>
  </si>
  <si>
    <t>23/07/2022</t>
  </si>
  <si>
    <t>29/06/2022</t>
  </si>
  <si>
    <t>52/2022</t>
  </si>
  <si>
    <t>Z7836934FB</t>
  </si>
  <si>
    <t>3928</t>
  </si>
  <si>
    <t>27/06/2022</t>
  </si>
  <si>
    <t>803</t>
  </si>
  <si>
    <t>351</t>
  </si>
  <si>
    <t>Servizio di manutenzione</t>
  </si>
  <si>
    <t>ZB83440E09</t>
  </si>
  <si>
    <t>3931</t>
  </si>
  <si>
    <t>CIMIT SERVICE s.n.c. di Mario Sferruzzi &amp; C.</t>
  </si>
  <si>
    <t>10845740017</t>
  </si>
  <si>
    <t>1100503</t>
  </si>
  <si>
    <t>797</t>
  </si>
  <si>
    <t>002414</t>
  </si>
  <si>
    <t>FORNITURA DEL MODULO DI INTEGRAZIONE TRA IL SOFTWARE DI GESTIONE DELLE SANZIONI CDS POLCITY E IL SISTEMA AGID PAGOPA</t>
  </si>
  <si>
    <t>ZD535DBE03</t>
  </si>
  <si>
    <t>3932</t>
  </si>
  <si>
    <t>2030105</t>
  </si>
  <si>
    <t>869</t>
  </si>
  <si>
    <t>8201061697</t>
  </si>
  <si>
    <t>Attrav. Fogna SANTHIA'-BIELLA KM 11+484 COM. SALUSSOLA BL SANTHIA'-BIELLA SALUSSOLA</t>
  </si>
  <si>
    <t>3899</t>
  </si>
  <si>
    <t>25/06/2022</t>
  </si>
  <si>
    <t>RFI - Rete Ferroviaria Italiana spa</t>
  </si>
  <si>
    <t>01008081000</t>
  </si>
  <si>
    <t>01585570581</t>
  </si>
  <si>
    <t>806</t>
  </si>
  <si>
    <t>25/07/2022</t>
  </si>
  <si>
    <t>01/07/2022</t>
  </si>
  <si>
    <t>510/00</t>
  </si>
  <si>
    <t>30/06/2022</t>
  </si>
  <si>
    <t>Supporto amministrativo/contabile al personale del servizio economico finanziario del Comune di Salussola mesi di giugno 2022</t>
  </si>
  <si>
    <t>Z6635D9F1D</t>
  </si>
  <si>
    <t>4023</t>
  </si>
  <si>
    <t>NUMERARIA S.R.L.</t>
  </si>
  <si>
    <t>02625230020</t>
  </si>
  <si>
    <t>1010303</t>
  </si>
  <si>
    <t>828</t>
  </si>
  <si>
    <t>30/07/2022</t>
  </si>
  <si>
    <t>44/PA/2022</t>
  </si>
  <si>
    <t>ACQUISTO TONER UFFICIO POLIZIA LOCALE</t>
  </si>
  <si>
    <t>Z21367CF31</t>
  </si>
  <si>
    <t>4025</t>
  </si>
  <si>
    <t>MANITOBA G.G. s.r.l.</t>
  </si>
  <si>
    <t>01525590020</t>
  </si>
  <si>
    <t>1030102</t>
  </si>
  <si>
    <t>867</t>
  </si>
  <si>
    <t>31/07/2022</t>
  </si>
  <si>
    <t>22019</t>
  </si>
  <si>
    <t>ACQUISTO MATERIALE VARIO PER MANUTENZIONE EDIFICI COMUNALI</t>
  </si>
  <si>
    <t>Z0934B948D</t>
  </si>
  <si>
    <t>3896</t>
  </si>
  <si>
    <t>CABRIO EDILIZIA SRL</t>
  </si>
  <si>
    <t>02013300021</t>
  </si>
  <si>
    <t>795</t>
  </si>
  <si>
    <t>24/07/2022</t>
  </si>
  <si>
    <t>794</t>
  </si>
  <si>
    <t>CN22000449</t>
  </si>
  <si>
    <t>smaltimento rifiuti mese di giugno tonn 19,008</t>
  </si>
  <si>
    <t>08686711FC</t>
  </si>
  <si>
    <t>4088</t>
  </si>
  <si>
    <t>05/07/2022</t>
  </si>
  <si>
    <t>A.S.R.A.B. spa</t>
  </si>
  <si>
    <t>01929160024</t>
  </si>
  <si>
    <t>7</t>
  </si>
  <si>
    <t>vice-sindaco</t>
  </si>
  <si>
    <t>1090503</t>
  </si>
  <si>
    <t>12/08/2022</t>
  </si>
  <si>
    <t>874</t>
  </si>
  <si>
    <t>04/08/2022</t>
  </si>
  <si>
    <t>17/PA</t>
  </si>
  <si>
    <t>04/07/2022</t>
  </si>
  <si>
    <t>INCARICO ALLA GEOM. LACCHIA GIULIA DI COLLABORAZIONE CON L'UFFICIO TECNICO COMUNALE PER L'ANNO 2022</t>
  </si>
  <si>
    <t>ZE83492836</t>
  </si>
  <si>
    <t>4051</t>
  </si>
  <si>
    <t>LACCHIA GIULIA</t>
  </si>
  <si>
    <t>LCCGLI96T67A859I</t>
  </si>
  <si>
    <t>1010603</t>
  </si>
  <si>
    <t>757</t>
  </si>
  <si>
    <t>03/08/2022</t>
  </si>
  <si>
    <t>202200005675</t>
  </si>
  <si>
    <t>scodellamento mensa scolastica a.s.2021/2022 giugno</t>
  </si>
  <si>
    <t>Z3532E4423</t>
  </si>
  <si>
    <t>4188</t>
  </si>
  <si>
    <t>09/07/2022</t>
  </si>
  <si>
    <t>LAVORINT S.P.A.</t>
  </si>
  <si>
    <t>06961760722</t>
  </si>
  <si>
    <t>1040503</t>
  </si>
  <si>
    <t>827</t>
  </si>
  <si>
    <t>08/08/2022</t>
  </si>
  <si>
    <t>7 / 303 / 2022</t>
  </si>
  <si>
    <t>gestione contabilità IVA COMMERCIALE 1 semestre 2022</t>
  </si>
  <si>
    <t>Z433002A16</t>
  </si>
  <si>
    <t>4043</t>
  </si>
  <si>
    <t>02/07/2022</t>
  </si>
  <si>
    <t>ALMA s.p.a.</t>
  </si>
  <si>
    <t>00572290047</t>
  </si>
  <si>
    <t>2</t>
  </si>
  <si>
    <t>servizi finanziari</t>
  </si>
  <si>
    <t>834</t>
  </si>
  <si>
    <t>287</t>
  </si>
  <si>
    <t>Acconto gestione banca dati IMU 2022</t>
  </si>
  <si>
    <t>Z5D30B05DC</t>
  </si>
  <si>
    <t>4207</t>
  </si>
  <si>
    <t>STAT SERVIZI srl</t>
  </si>
  <si>
    <t>10319040969</t>
  </si>
  <si>
    <t>1010403</t>
  </si>
  <si>
    <t>09/09/2022</t>
  </si>
  <si>
    <t>889</t>
  </si>
  <si>
    <t>12/09/2022</t>
  </si>
  <si>
    <t>321</t>
  </si>
  <si>
    <t>aggiornamento banca dati TARI, verifiche, accertamenti in concessione per il triennio 2022-23-24</t>
  </si>
  <si>
    <t>ZCA34DC088</t>
  </si>
  <si>
    <t>4248</t>
  </si>
  <si>
    <t>12/07/2022</t>
  </si>
  <si>
    <t>888</t>
  </si>
  <si>
    <t>11/08/2022</t>
  </si>
  <si>
    <t>494</t>
  </si>
  <si>
    <t>mensa anno scolastico 2021/2022 giugno</t>
  </si>
  <si>
    <t>8823959153</t>
  </si>
  <si>
    <t>4218</t>
  </si>
  <si>
    <t>RISTORO BIELLESE snc</t>
  </si>
  <si>
    <t>01241460029</t>
  </si>
  <si>
    <t>1040502</t>
  </si>
  <si>
    <t>829</t>
  </si>
  <si>
    <t>E/2</t>
  </si>
  <si>
    <t>MANUTENZIONE AREE VERDI</t>
  </si>
  <si>
    <t>Z3834927D6</t>
  </si>
  <si>
    <t>4159</t>
  </si>
  <si>
    <t>08/07/2022</t>
  </si>
  <si>
    <t>Reguzzi Emanuele</t>
  </si>
  <si>
    <t>01441260021</t>
  </si>
  <si>
    <t>RGZMNL57H15A794K</t>
  </si>
  <si>
    <t>805</t>
  </si>
  <si>
    <t>07/08/2022</t>
  </si>
  <si>
    <t>0000380/PA</t>
  </si>
  <si>
    <t>AFFIDAMENTO AD ENERBIT DELLA MANUTENZIONE IMPIANTI ILLUMINAZIONE PUBBLICA - giugno</t>
  </si>
  <si>
    <t>Z5935AC610</t>
  </si>
  <si>
    <t>4217</t>
  </si>
  <si>
    <t>809</t>
  </si>
  <si>
    <t>205/AP</t>
  </si>
  <si>
    <t>sorveglianza sanitaria 2022</t>
  </si>
  <si>
    <t>ZCB347C93B</t>
  </si>
  <si>
    <t>4048</t>
  </si>
  <si>
    <t>03/07/2022</t>
  </si>
  <si>
    <t>CRAB MEDICINA AMBIENTE S.R.L.</t>
  </si>
  <si>
    <t>01650590027</t>
  </si>
  <si>
    <t>818</t>
  </si>
  <si>
    <t>02/08/2022</t>
  </si>
  <si>
    <t>PJ05548741</t>
  </si>
  <si>
    <t>fornitura carburante per automezzi Viabilità giugno 2022</t>
  </si>
  <si>
    <t>Z3534D0452</t>
  </si>
  <si>
    <t>4053</t>
  </si>
  <si>
    <t>KUWAIT PETROLEUM ITALIA SPA</t>
  </si>
  <si>
    <t>00891951006</t>
  </si>
  <si>
    <t>801</t>
  </si>
  <si>
    <t>fornitura benzina per auto Polizia Municipale giugno 2022</t>
  </si>
  <si>
    <t>866</t>
  </si>
  <si>
    <t>002647</t>
  </si>
  <si>
    <t>gestione delle sanzioni al CdS x stampa - postalizzazione - rendicontazione verbali: n 6 cartacei + n 7 PEC</t>
  </si>
  <si>
    <t>4267</t>
  </si>
  <si>
    <t>13/07/2022</t>
  </si>
  <si>
    <t>002772</t>
  </si>
  <si>
    <t>gestione delle sanzioni al CdS x stampa - postalizzazione - rendicontazione verbali di atti all'estero</t>
  </si>
  <si>
    <t>4247</t>
  </si>
  <si>
    <t>6 / 1960 / 2022</t>
  </si>
  <si>
    <t>PRATICA PREVIDENZIALE MEMBRO COMMISSIONE CONCORSO ANNO 2017 F.G.</t>
  </si>
  <si>
    <t>Z5435B9784</t>
  </si>
  <si>
    <t>4179</t>
  </si>
  <si>
    <t>811</t>
  </si>
  <si>
    <t>elaborazione stipendi e adempimenti annessi 2 trimestre 2022</t>
  </si>
  <si>
    <t>ZD82FC74F4</t>
  </si>
  <si>
    <t>812</t>
  </si>
  <si>
    <t>0000803/PA</t>
  </si>
  <si>
    <t>servizio igiene urbana giugno 2022</t>
  </si>
  <si>
    <t>4086</t>
  </si>
  <si>
    <t>S.E.A.B. spa Società in CONCORDATO PREVENTIVO</t>
  </si>
  <si>
    <t>02132350022</t>
  </si>
  <si>
    <t>875</t>
  </si>
  <si>
    <t>32/B</t>
  </si>
  <si>
    <t>ACQUISTO ASFALTO A FREDDO PER MANUTENZIONE STRADE</t>
  </si>
  <si>
    <t>ZD2361A061</t>
  </si>
  <si>
    <t>4090</t>
  </si>
  <si>
    <t>06/07/2022</t>
  </si>
  <si>
    <t>Rondo Spaudo cav.Eraldo &amp; Figli srl</t>
  </si>
  <si>
    <t>00181010026</t>
  </si>
  <si>
    <t>807</t>
  </si>
  <si>
    <t>05/08/2022</t>
  </si>
  <si>
    <t>32</t>
  </si>
  <si>
    <t>gestione e manutenzione cimiteri anno 2022</t>
  </si>
  <si>
    <t>ZC13492781</t>
  </si>
  <si>
    <t>4120</t>
  </si>
  <si>
    <t>07/07/2022</t>
  </si>
  <si>
    <t>GRAZIANO Gianfranco</t>
  </si>
  <si>
    <t>02073340024</t>
  </si>
  <si>
    <t>GRZGFR71C27A859W</t>
  </si>
  <si>
    <t>800</t>
  </si>
  <si>
    <t>06/08/2022</t>
  </si>
  <si>
    <t>85/PA</t>
  </si>
  <si>
    <t>servizio trasporto scolastico 2021/2022 giugno</t>
  </si>
  <si>
    <t>Z7132F32E0</t>
  </si>
  <si>
    <t>4201</t>
  </si>
  <si>
    <t>10/07/2022</t>
  </si>
  <si>
    <t>NUOVA VIVIANI s.r.l.</t>
  </si>
  <si>
    <t>01548970027</t>
  </si>
  <si>
    <t>917</t>
  </si>
  <si>
    <t>09/08/2022</t>
  </si>
  <si>
    <t>6820220719001814</t>
  </si>
  <si>
    <t>FATTURA DI VENDITA APPARATI NEW GENERATION LINEA N. 016113902340</t>
  </si>
  <si>
    <t>ZF83546E1F</t>
  </si>
  <si>
    <t>4282</t>
  </si>
  <si>
    <t>TELECOM ITALIA SPA</t>
  </si>
  <si>
    <t>00488410010</t>
  </si>
  <si>
    <t>831</t>
  </si>
  <si>
    <t>13/08/2022</t>
  </si>
  <si>
    <t>NUOVA FATTURA PER SCARTO/RIIFUTO FATTURA 6820220401000256 - FATTURA DI VENDITA APPARATI NEW GENERATION LINEA N. 016113902340</t>
  </si>
  <si>
    <t>0</t>
  </si>
  <si>
    <t>600211020</t>
  </si>
  <si>
    <t>00572090000690 - GA - VIA SORELLE BONA  13885 SALUSSOLA BI Fatture consumi GAS giugno</t>
  </si>
  <si>
    <t>4252</t>
  </si>
  <si>
    <t>600211021</t>
  </si>
  <si>
    <t>Fatture consumi GAS 00572090000691 - GA - VIA SORELLE BONA  13885 SALUSSOLA BI giugno</t>
  </si>
  <si>
    <t>4251</t>
  </si>
  <si>
    <t>600211022</t>
  </si>
  <si>
    <t>00572090000698 - GA - VIA ROMA  13885 SALUSSOLA BI Fatture consumi GAS giugno</t>
  </si>
  <si>
    <t>4277</t>
  </si>
  <si>
    <t>600211024</t>
  </si>
  <si>
    <t>Fatture consumi GAS 00572090001055 - GA - VIA BIGNAMI  13885 SALUSSOLA BI giugno</t>
  </si>
  <si>
    <t>4281</t>
  </si>
  <si>
    <t>600211025</t>
  </si>
  <si>
    <t>00572090001210 - GA - VIA ELVO  13885 SALUSSOLA BI Fatture consumi GAS giugno</t>
  </si>
  <si>
    <t>4253</t>
  </si>
  <si>
    <t>817</t>
  </si>
  <si>
    <t>0000354/PA</t>
  </si>
  <si>
    <t>Contratto per la conduzione del servizio di illuminazione pubblica e per la realizzazione di interventi di efficienza energetica, di messa a norma e di adeguamento normativo sugli impianti comunali o nella disponibilità del Comune - giugno 2022</t>
  </si>
  <si>
    <t>4158</t>
  </si>
  <si>
    <t>2022412022000002066</t>
  </si>
  <si>
    <t>energia elettrica salone polivalente marzo/aprile 2022</t>
  </si>
  <si>
    <t>5551630600</t>
  </si>
  <si>
    <t>4067</t>
  </si>
  <si>
    <t>EGEA Commerciale s.r.l.</t>
  </si>
  <si>
    <t>02439760162</t>
  </si>
  <si>
    <t>825</t>
  </si>
  <si>
    <t>2022412022000002067</t>
  </si>
  <si>
    <t>energia elettrica ex scuola Vigellio marzo/aprile 2022</t>
  </si>
  <si>
    <t>4064</t>
  </si>
  <si>
    <t>821</t>
  </si>
  <si>
    <t>2022412022000002068</t>
  </si>
  <si>
    <t>energia elettrica ex scuola Arro marzo/aprile 2022</t>
  </si>
  <si>
    <t>4068</t>
  </si>
  <si>
    <t>820</t>
  </si>
  <si>
    <t>2022412022000002070</t>
  </si>
  <si>
    <t>energia elettrica locali Sezione Primavera marzo/aprile 2022</t>
  </si>
  <si>
    <t>4062</t>
  </si>
  <si>
    <t>822</t>
  </si>
  <si>
    <t>2022412022000002069</t>
  </si>
  <si>
    <t>energia elettrica via Dante 52 (campanile) marzo/aprile 2022</t>
  </si>
  <si>
    <t>4071</t>
  </si>
  <si>
    <t>840</t>
  </si>
  <si>
    <t>2022412022000002071</t>
  </si>
  <si>
    <t>energia elettrica Museo marzo/aprile 2022</t>
  </si>
  <si>
    <t>4073</t>
  </si>
  <si>
    <t>1070103</t>
  </si>
  <si>
    <t>826</t>
  </si>
  <si>
    <t>2022412022000002072</t>
  </si>
  <si>
    <t>energia elettrica palestra marzo/aprile 2022</t>
  </si>
  <si>
    <t>4072</t>
  </si>
  <si>
    <t>841</t>
  </si>
  <si>
    <t>2022412022000002073</t>
  </si>
  <si>
    <t>energia elettrica scuola primaria marzo/aprile 2022</t>
  </si>
  <si>
    <t>4065</t>
  </si>
  <si>
    <t>823</t>
  </si>
  <si>
    <t>2022412022000002074</t>
  </si>
  <si>
    <t>energia elettrica scuola secondaria marzo/aprile 2022</t>
  </si>
  <si>
    <t>4066</t>
  </si>
  <si>
    <t>824</t>
  </si>
  <si>
    <t>2022412022000002075</t>
  </si>
  <si>
    <t>energia elettrica area pic-nic Prelle marzo/aprile 2022</t>
  </si>
  <si>
    <t>4063</t>
  </si>
  <si>
    <t>842</t>
  </si>
  <si>
    <t>2022412022000002076</t>
  </si>
  <si>
    <t>energia elettrica municipio marzo/aprile 2022</t>
  </si>
  <si>
    <t>4070</t>
  </si>
  <si>
    <t>819</t>
  </si>
  <si>
    <t>2022412022000002077</t>
  </si>
  <si>
    <t>energia elettrica illuminazione pubblica  POD 593398 e 711640 marzo/aprile 2022</t>
  </si>
  <si>
    <t>4069</t>
  </si>
  <si>
    <t>843</t>
  </si>
  <si>
    <t>2022412022000002078</t>
  </si>
  <si>
    <t>energia elettrica videosorveglianza POD IT001E02831801 marzo/aprile 2022</t>
  </si>
  <si>
    <t>4061</t>
  </si>
  <si>
    <t>865</t>
  </si>
  <si>
    <t>4220122800009663</t>
  </si>
  <si>
    <t>Fattura Luglio 22: Periodo 4/22 Mag - Giu</t>
  </si>
  <si>
    <t>4301</t>
  </si>
  <si>
    <t>832</t>
  </si>
  <si>
    <t>7X02099267</t>
  </si>
  <si>
    <t>Fattura Giugno 22: Periodo 4/22 Apr-Mag</t>
  </si>
  <si>
    <t>ZF83212991</t>
  </si>
  <si>
    <t>3730</t>
  </si>
  <si>
    <t>833</t>
  </si>
  <si>
    <t>FATTPA 20_22</t>
  </si>
  <si>
    <t>OPERE DI MESSA IN SICUREZZA VERSANTE VIA BERGANA IN SEGUITO AD EVENTO ALLUVIONALE - 2 SAL</t>
  </si>
  <si>
    <t>8838514C7A</t>
  </si>
  <si>
    <t>3895</t>
  </si>
  <si>
    <t>SOREMA s.r.l.</t>
  </si>
  <si>
    <t>02205340025</t>
  </si>
  <si>
    <t>2090101</t>
  </si>
  <si>
    <t>844</t>
  </si>
  <si>
    <t>845</t>
  </si>
  <si>
    <t>60/PA</t>
  </si>
  <si>
    <t>10/06/2022</t>
  </si>
  <si>
    <t>3819</t>
  </si>
  <si>
    <t>18/06/2022</t>
  </si>
  <si>
    <t>18/07/2022</t>
  </si>
  <si>
    <t>59/PA</t>
  </si>
  <si>
    <t>3816</t>
  </si>
  <si>
    <t>V0-100457</t>
  </si>
  <si>
    <t>ticket restaurant digitali per personale dipendente - biennio 2022/2023 (500 ticket all'anno)</t>
  </si>
  <si>
    <t>Z5234DA321</t>
  </si>
  <si>
    <t>4507</t>
  </si>
  <si>
    <t>26/07/2022</t>
  </si>
  <si>
    <t>Day Ristoservice s.p.a.</t>
  </si>
  <si>
    <t>03543000370</t>
  </si>
  <si>
    <t>1010803</t>
  </si>
  <si>
    <t>839</t>
  </si>
  <si>
    <t>25/08/2022</t>
  </si>
  <si>
    <t>1022206248</t>
  </si>
  <si>
    <t>spese di spedizione verbali di contestazione CdS</t>
  </si>
  <si>
    <t>4539</t>
  </si>
  <si>
    <t>27/08/2022</t>
  </si>
  <si>
    <t>600223683</t>
  </si>
  <si>
    <t>Fatture consumi GAS 00572090000692 - GA - VIA DORZANO S.SECONDO 1 13885 SALUSSOLA BI marzo/luglio</t>
  </si>
  <si>
    <t>4409</t>
  </si>
  <si>
    <t>836</t>
  </si>
  <si>
    <t>20/08/2022</t>
  </si>
  <si>
    <t>600223684</t>
  </si>
  <si>
    <t>00572090000693 - GA - VIA VIGELIO  13885 SALUSSOLA BI Fatture consumi GAS marzo/luglio</t>
  </si>
  <si>
    <t>4408</t>
  </si>
  <si>
    <t>837</t>
  </si>
  <si>
    <t>600223685</t>
  </si>
  <si>
    <t>Fatture consumi GAS 00572090000694 - GA - FRAZ. ARRO  13885 SALUSSOLA BI marzo/luglio</t>
  </si>
  <si>
    <t>4423</t>
  </si>
  <si>
    <t>835</t>
  </si>
  <si>
    <t>56/PA/2022</t>
  </si>
  <si>
    <t>costo copia multifunzione scuola primaria aprile/giugno 2022</t>
  </si>
  <si>
    <t>Z982C42680</t>
  </si>
  <si>
    <t>4452</t>
  </si>
  <si>
    <t>1040202</t>
  </si>
  <si>
    <t>913</t>
  </si>
  <si>
    <t>21/08/2022</t>
  </si>
  <si>
    <t>noleggio multifunzione scuola primaria luglio/settembre 2022</t>
  </si>
  <si>
    <t>1040204</t>
  </si>
  <si>
    <t>914</t>
  </si>
  <si>
    <t>FATTPA 13_22</t>
  </si>
  <si>
    <t>NC SU FATTURA GIA' RESPINTA (NON ANDATO A BUON FINE IL RIFIUTO)</t>
  </si>
  <si>
    <t>4592</t>
  </si>
  <si>
    <t>GEOTECNOLOGIE di Vanoni Elio eVanoni Massimiliano</t>
  </si>
  <si>
    <t>02085920029</t>
  </si>
  <si>
    <t>*</t>
  </si>
  <si>
    <t>29/08/2022</t>
  </si>
  <si>
    <t>618/00</t>
  </si>
  <si>
    <t>Supporto amministrativo/contabile, supervisione e formazione, nonchè adempimenti normativi del Servizio finanziario giugno 2022</t>
  </si>
  <si>
    <t>4590</t>
  </si>
  <si>
    <t>915</t>
  </si>
  <si>
    <t>28/08/2022</t>
  </si>
  <si>
    <t>Supporto amministrativo/contabile, supervisione e formazione, nonchè adempimenti normativi del Servizio finanziario luglio 2022</t>
  </si>
  <si>
    <t>Z5836D91EF</t>
  </si>
  <si>
    <t>916</t>
  </si>
  <si>
    <t>20/PA</t>
  </si>
  <si>
    <t>4701</t>
  </si>
  <si>
    <t>862</t>
  </si>
  <si>
    <t>02/09/2022</t>
  </si>
  <si>
    <t>FATTPA 14_22</t>
  </si>
  <si>
    <t>INCARICO REDAZIONE PROGETTO E DIREZIONE LAVORI PER OPERE DI MESSA IN SICUREZZA DEL TERRITORIO A RISCHIO IDROGEOLOGICO - MESSA IN SICUREZZA VERSANTE VIA BERGANA IN SEGUITO AD EVENTO ALLUVIONALE</t>
  </si>
  <si>
    <t>ZF931274D6</t>
  </si>
  <si>
    <t>4591</t>
  </si>
  <si>
    <t>846</t>
  </si>
  <si>
    <t>600270699</t>
  </si>
  <si>
    <t>Fatture consumi GAS 00572090000855 - GA - VIA DUCA D'AOSTA 7 13885 SALUSSOLA BI maggio/luglio</t>
  </si>
  <si>
    <t>4600</t>
  </si>
  <si>
    <t>898</t>
  </si>
  <si>
    <t>31/08/2022</t>
  </si>
  <si>
    <t>2022412022000002590</t>
  </si>
  <si>
    <t>energia elettrica salone polivalente maggio/giugno</t>
  </si>
  <si>
    <t>4629</t>
  </si>
  <si>
    <t>907</t>
  </si>
  <si>
    <t>2022412022000002591</t>
  </si>
  <si>
    <t>energia elettrica ex scuola Vigellio maggio/giugno</t>
  </si>
  <si>
    <t>4626</t>
  </si>
  <si>
    <t>902</t>
  </si>
  <si>
    <t>2022412022000002592</t>
  </si>
  <si>
    <t>energia elettrica ex scuola Arro maggio/giugno</t>
  </si>
  <si>
    <t>4636</t>
  </si>
  <si>
    <t>901</t>
  </si>
  <si>
    <t>01/09/2022</t>
  </si>
  <si>
    <t>2022412022000002593</t>
  </si>
  <si>
    <t>energia elettrica via Dante 52 (campanile) maggio/giugno</t>
  </si>
  <si>
    <t>4630</t>
  </si>
  <si>
    <t>904</t>
  </si>
  <si>
    <t>2022412022000002594</t>
  </si>
  <si>
    <t>energia elettrica locali Sezione Primavera maggio/giugno</t>
  </si>
  <si>
    <t>4628</t>
  </si>
  <si>
    <t>903</t>
  </si>
  <si>
    <t>2022412022000002596</t>
  </si>
  <si>
    <t>energia elettrica palestra maggio/giugno</t>
  </si>
  <si>
    <t>4625</t>
  </si>
  <si>
    <t>908</t>
  </si>
  <si>
    <t>2022412022000002597</t>
  </si>
  <si>
    <t>energia elettrica scuola primaria maggio/giugno</t>
  </si>
  <si>
    <t>4635</t>
  </si>
  <si>
    <t>905</t>
  </si>
  <si>
    <t>2022412022000002598</t>
  </si>
  <si>
    <t>energia elettrica scuola secondaria maggio/giugno</t>
  </si>
  <si>
    <t>4631</t>
  </si>
  <si>
    <t>906</t>
  </si>
  <si>
    <t>2022412022000002600</t>
  </si>
  <si>
    <t>energia elettrica municipio maggio/giugno</t>
  </si>
  <si>
    <t>4634</t>
  </si>
  <si>
    <t>900</t>
  </si>
  <si>
    <t>2022412022000002601</t>
  </si>
  <si>
    <t>energia elettrica illuminazione pubblica  POD 711640 maggio/giugno</t>
  </si>
  <si>
    <t>4624</t>
  </si>
  <si>
    <t>909</t>
  </si>
  <si>
    <t>2022412022000002602</t>
  </si>
  <si>
    <t>energia elettrica videosorveglianza POD IT001E02831801 maggio/giugno</t>
  </si>
  <si>
    <t>4627</t>
  </si>
  <si>
    <t>8A00403076</t>
  </si>
  <si>
    <t>Z8C3521B48</t>
  </si>
  <si>
    <t>4327</t>
  </si>
  <si>
    <t>923</t>
  </si>
  <si>
    <t>15/08/2022</t>
  </si>
  <si>
    <t>8A00403671</t>
  </si>
  <si>
    <t>4325</t>
  </si>
  <si>
    <t>924</t>
  </si>
  <si>
    <t>FATTPA 11_22</t>
  </si>
  <si>
    <t>DETERMINA A CONTRARRE: INCARICO REDAZIONE PROGETTO E DIREZIONE LAVORI PER OPERE DI MESSA IN SICUREZZA DEL TERRITORIO A RISCHIO IDROGEOLOGICO - MESSA IN SICUREZZA VERSANTE VIA BERGANA IN SEGUITO AD EVENTO ALLUVIONALE.  TRATTATIVA DIRETTA N. 1641154 - CIG Z</t>
  </si>
  <si>
    <t>4328</t>
  </si>
  <si>
    <t>17/07/2022</t>
  </si>
  <si>
    <t>16/08/2022</t>
  </si>
  <si>
    <t>FATTPA 15_22</t>
  </si>
  <si>
    <t>OPERE DI MESSA IN SICUREZZA VERSANTE VIA MARTIRI IN SEGUITO AD EVENTO ALLUVIONALE (importo di progetto approvato, escluse spese tecniche già impegnate a parte n.198) [Ex.Imp. 2021/331] (Somma Impegnate nell'Esercizio 2021 da riscrivere nell'Esercizio 2022</t>
  </si>
  <si>
    <t>4760</t>
  </si>
  <si>
    <t>04/09/2022</t>
  </si>
  <si>
    <t>FATTPA 16_22</t>
  </si>
  <si>
    <t>Progettazione opere messa in sicurezza del territorio a rischio idrogeologico, messa in sicurezza versanti Via Martiri Libertà e Piazza 9 Marzo 45- saldo progettazione preliminare/definitiva/esecutiva - perizia di variante - DL - CRE</t>
  </si>
  <si>
    <t>Z40312935F</t>
  </si>
  <si>
    <t>4757</t>
  </si>
  <si>
    <t>961</t>
  </si>
  <si>
    <t>21/09/2022</t>
  </si>
  <si>
    <t>22/09/2022</t>
  </si>
  <si>
    <t>962</t>
  </si>
  <si>
    <t>22/PA</t>
  </si>
  <si>
    <t>LAVORI DI OPERE MESSA IN SICUREZZA DEL TERRITORIO A RISCHIO IDROGEOLOGICO, MESSA IN SICUREZZA VIA MARTIRI DELLA LIBERTA' E VERSANTE SU SP 143 - 2 SAL e FINALE</t>
  </si>
  <si>
    <t>8839135CF1</t>
  </si>
  <si>
    <t>3877</t>
  </si>
  <si>
    <t>IDROCEM MANUFATTI SRL</t>
  </si>
  <si>
    <t>02427640020</t>
  </si>
  <si>
    <t>872</t>
  </si>
  <si>
    <t>CN22000529</t>
  </si>
  <si>
    <t>smaltimento rifiuti mese di luglio tonn 18,57</t>
  </si>
  <si>
    <t>4761</t>
  </si>
  <si>
    <t>07/09/2022</t>
  </si>
  <si>
    <t>PJ05672392</t>
  </si>
  <si>
    <t>fornitura benzina per auto Polizia Municipale luglio 2022</t>
  </si>
  <si>
    <t>4683</t>
  </si>
  <si>
    <t>985</t>
  </si>
  <si>
    <t>28/09/2022</t>
  </si>
  <si>
    <t>fornitura carburante per automezzi Viabilità luglio 2022</t>
  </si>
  <si>
    <t>981</t>
  </si>
  <si>
    <t>fornitura carburante per mezzi falcianti/vari luglio 2022</t>
  </si>
  <si>
    <t>1090602</t>
  </si>
  <si>
    <t>982</t>
  </si>
  <si>
    <t>8A00403991</t>
  </si>
  <si>
    <t>Z2730E8047</t>
  </si>
  <si>
    <t>4326</t>
  </si>
  <si>
    <t>922</t>
  </si>
  <si>
    <t>ELABORAZIONE PRATICA DI PENSIONAMENTO COMPLETA DI MODELLO 350/P  DEL SEGRETARIO DR.SSA CARLINO CARMEN</t>
  </si>
  <si>
    <t>Z3234D047E</t>
  </si>
  <si>
    <t>4835</t>
  </si>
  <si>
    <t>PREVIFORMA s.r.l.</t>
  </si>
  <si>
    <t>10421430017</t>
  </si>
  <si>
    <t>919</t>
  </si>
  <si>
    <t>RICOSTRUZIONE CARRIERA GIURIDICA ED ECONOMICA DEL SEGRETARIO DR.SSA CARLINO CARMEN</t>
  </si>
  <si>
    <t>ZDE2C11467</t>
  </si>
  <si>
    <t>918</t>
  </si>
  <si>
    <t>0000424/PA</t>
  </si>
  <si>
    <t>Contratto per la conduzione del servizio di illuminazione pubblica e per la realizzazione di interventi di efficienza energetica, di messa a norma e di adeguamento normativo sugli impianti comunali o nella disponibilità del Comune - luglio 2022</t>
  </si>
  <si>
    <t>4822</t>
  </si>
  <si>
    <t>910</t>
  </si>
  <si>
    <t>23/PA</t>
  </si>
  <si>
    <t>05/09/2022</t>
  </si>
  <si>
    <t>5290</t>
  </si>
  <si>
    <t>960</t>
  </si>
  <si>
    <t>05/10/2022</t>
  </si>
  <si>
    <t>686/00</t>
  </si>
  <si>
    <t>30/08/2022</t>
  </si>
  <si>
    <t>Supporto amministrativo/contabile, supervisione e formazione, nonchè adempimenti normativi del Servizio finanziario agosto 2022</t>
  </si>
  <si>
    <t>5202</t>
  </si>
  <si>
    <t>30/09/2022</t>
  </si>
  <si>
    <t>1082/2022</t>
  </si>
  <si>
    <t>assistenza tecnica e manutenzione Gismaster + aggiornamento cartografia catastale</t>
  </si>
  <si>
    <t>Z7234022C7</t>
  </si>
  <si>
    <t>5176</t>
  </si>
  <si>
    <t>TECHNICAL DESIGN s.r.l.</t>
  </si>
  <si>
    <t>00595270042</t>
  </si>
  <si>
    <t>984</t>
  </si>
  <si>
    <t>29/09/2022</t>
  </si>
  <si>
    <t>0002138287</t>
  </si>
  <si>
    <t>24/08/2022</t>
  </si>
  <si>
    <t>ACQUISTO PRATICHE PER ELEZIONI POLITICHE DEL 25.09.2022</t>
  </si>
  <si>
    <t>Z90374D063</t>
  </si>
  <si>
    <t>5133</t>
  </si>
  <si>
    <t>MAGGIOLI SPA</t>
  </si>
  <si>
    <t>02066400405</t>
  </si>
  <si>
    <t>06188330150</t>
  </si>
  <si>
    <t>1010102</t>
  </si>
  <si>
    <t>912</t>
  </si>
  <si>
    <t>30PA</t>
  </si>
  <si>
    <t>ACQUISTO MATERIALE PER UFFICI COMUNALE</t>
  </si>
  <si>
    <t>Z6937394F3</t>
  </si>
  <si>
    <t>5209</t>
  </si>
  <si>
    <t>BONDA CLAUDIO  di E. e R. Bonda &amp; C. s.n.c.</t>
  </si>
  <si>
    <t>01497260024</t>
  </si>
  <si>
    <t>1010202</t>
  </si>
  <si>
    <t>899</t>
  </si>
  <si>
    <t>01/10/2022</t>
  </si>
  <si>
    <t>600287087</t>
  </si>
  <si>
    <t>Fatture consumi GAS 00572090000690 - GA - VIA SORELLE BONA  13885 SALUSSOLA BI luglio</t>
  </si>
  <si>
    <t>4918</t>
  </si>
  <si>
    <t>17/08/2022</t>
  </si>
  <si>
    <t>895</t>
  </si>
  <si>
    <t>16/09/2022</t>
  </si>
  <si>
    <t>600287088</t>
  </si>
  <si>
    <t>Fatture consumi GAS 00572090000691 - GA - VIA SORELLE BONA  13885 SALUSSOLA BI luglio</t>
  </si>
  <si>
    <t>4917</t>
  </si>
  <si>
    <t>893</t>
  </si>
  <si>
    <t>600287089</t>
  </si>
  <si>
    <t>Fatture consumi GAS 00572090000698 - GA - VIA ROMA  13885 SALUSSOLA BI  luglio</t>
  </si>
  <si>
    <t>4919</t>
  </si>
  <si>
    <t>894</t>
  </si>
  <si>
    <t>600287091</t>
  </si>
  <si>
    <t>Fatture consumi GAS 00572090001055 - GA - VIA BIGNAMI  13885 SALUSSOLA BI luglio</t>
  </si>
  <si>
    <t>4916</t>
  </si>
  <si>
    <t>897</t>
  </si>
  <si>
    <t>600287092</t>
  </si>
  <si>
    <t>00572090001210 - GA - VIA ELVO  13885 SALUSSOLA BI Fatture consumi GAS luglio</t>
  </si>
  <si>
    <t>4915</t>
  </si>
  <si>
    <t>896</t>
  </si>
  <si>
    <t>600340563</t>
  </si>
  <si>
    <t>00572090000692 - GA - VIA DORZANO S.SECONDO 1 13885 SALUSSOLA BI Fatture consumi GAS luglio/settembre</t>
  </si>
  <si>
    <t>5328</t>
  </si>
  <si>
    <t>891</t>
  </si>
  <si>
    <t>07/10/2022</t>
  </si>
  <si>
    <t>600340564</t>
  </si>
  <si>
    <t>Fatture consumi GAS 00572090000693 - GA - VIA VIGELIO  13885 SALUSSOLA BI luglio/settembre</t>
  </si>
  <si>
    <t>5327</t>
  </si>
  <si>
    <t>892</t>
  </si>
  <si>
    <t>600340565</t>
  </si>
  <si>
    <t>00572090000694 - GA - FRAZ. ARRO  13885 SALUSSOLA BI Fatture consumi GAS luglio/settembre</t>
  </si>
  <si>
    <t>5330</t>
  </si>
  <si>
    <t>890</t>
  </si>
  <si>
    <t>600340592</t>
  </si>
  <si>
    <t>Fatture consumi GAS 00572090000855 - GA - VIA DUCA D'AOSTA 7 13885 SALUSSOLA BI luglio/settembre</t>
  </si>
  <si>
    <t>5329</t>
  </si>
  <si>
    <t>166PA</t>
  </si>
  <si>
    <t>assolvimento obblighi DPO</t>
  </si>
  <si>
    <t>Z872C972CF</t>
  </si>
  <si>
    <t>5372</t>
  </si>
  <si>
    <t>LABOR SERVICE s.r.l. - Servizi Sicurezza e Qualità</t>
  </si>
  <si>
    <t>02171510031</t>
  </si>
  <si>
    <t>911</t>
  </si>
  <si>
    <t>FATTPA 8_22</t>
  </si>
  <si>
    <t>08/09/2022</t>
  </si>
  <si>
    <t>ACQUISTO LICENZA SOFTWARE E AGGIORNAMENTI ANTIVIRUS</t>
  </si>
  <si>
    <t>Z473739597</t>
  </si>
  <si>
    <t>5408</t>
  </si>
  <si>
    <t>TECHNO SERVICE di Gambarotto Giovanni</t>
  </si>
  <si>
    <t>01842170027</t>
  </si>
  <si>
    <t>GMBGNN58D05C665N</t>
  </si>
  <si>
    <t>2010205</t>
  </si>
  <si>
    <t>920</t>
  </si>
  <si>
    <t>08/10/2022</t>
  </si>
  <si>
    <t>0000439/PA</t>
  </si>
  <si>
    <t>MANUTENZIONE IMPIANTI ILLUMINAZIONE PUBBLICA luglio</t>
  </si>
  <si>
    <t>4979</t>
  </si>
  <si>
    <t>19/08/2022</t>
  </si>
  <si>
    <t>980</t>
  </si>
  <si>
    <t>18/09/2022</t>
  </si>
  <si>
    <t>358</t>
  </si>
  <si>
    <t>20/07/2022</t>
  </si>
  <si>
    <t>Aggio di riscossione TARI+oneri di riscossione</t>
  </si>
  <si>
    <t>4420</t>
  </si>
  <si>
    <t>Aggio di riscossione IMU+oneri di riscossione</t>
  </si>
  <si>
    <t>7X03173704</t>
  </si>
  <si>
    <t>Fattura Agosto 22: Periodo 5/22 Giu-Lug</t>
  </si>
  <si>
    <t>4887</t>
  </si>
  <si>
    <t>14/08/2022</t>
  </si>
  <si>
    <t>921</t>
  </si>
  <si>
    <t>13/09/2022</t>
  </si>
  <si>
    <t>E/7</t>
  </si>
  <si>
    <t>19/09/2022</t>
  </si>
  <si>
    <t>TAGLIO ERBA LUNGO STRADE COMUNALE</t>
  </si>
  <si>
    <t>5750</t>
  </si>
  <si>
    <t>983</t>
  </si>
  <si>
    <t>19/10/2022</t>
  </si>
  <si>
    <t>TOTALI FATTURE:</t>
  </si>
  <si>
    <t>IND. TEMPESTIVITA' FATTURE:</t>
  </si>
  <si>
    <t>Bio Nido a Piccoli Passi con Martina - APS WONDERBABY</t>
  </si>
  <si>
    <t>Piano Azione Nazionale Pluriennale promozione Sistema Integrato educazione istruzione D.Lgs 65/2017 - Nido in Famiglia "scarabocchiando in un mondo di 1000 colori"</t>
  </si>
  <si>
    <t>Piano Azione Nazionale Pluriennale promozione Sistema Integrato educazione istruzione D.Lgs 65/2017 - Nido in Famiglia "scarabocchiando a piccoli passi"</t>
  </si>
  <si>
    <t>Fondazione ASILO INFANTILE D.SAVIO</t>
  </si>
  <si>
    <t>Piano Azione Nazionale Pluriennale promozione Sistema Integrato educazione istruzione D.Lgs 65/2017 - Micronido</t>
  </si>
  <si>
    <t>Piano Azione Nazionale Pluriennale promozione Sistema Integrato educazione istruzione D.Lgs 65/2017 - Sezione Primavera</t>
  </si>
  <si>
    <t>MINISTERO DELL'INTERNO</t>
  </si>
  <si>
    <t>Comune di SALUSSOLA corrispettivo per il rilascio di n 21 carte d'identità elettroniche - mese di giugno</t>
  </si>
  <si>
    <t>Conte Stefano ECONOMO COMUNALE</t>
  </si>
  <si>
    <t>rimborso spese economali 2°trimestre 2022</t>
  </si>
  <si>
    <t>Comune di SALUSSOLA corrispettivo per il rilascio di n 2 carte d'identità elettroniche - mese di aprile</t>
  </si>
  <si>
    <t>BANCA SELLA S.P.A.</t>
  </si>
  <si>
    <t>(CO) - RECUPERO BOLLI GIORNALE DI CASSA ADDEBITATI A ENTI DI TESORERIA (CASSA)</t>
  </si>
  <si>
    <t>CASSA DEPOSITI E PRESTITI e MINISTERO ECONOMIA/FINANZE</t>
  </si>
  <si>
    <t>(SD) - Cassa Depositi e Prestiti SPA - 2928440009674 - SDD - ADD.DIRETTO SEPA (CASSA)</t>
  </si>
  <si>
    <t>FERRARIS dr. Gabriele</t>
  </si>
  <si>
    <t>Spese commissione giudicatrice selezione comparative</t>
  </si>
  <si>
    <t>Chioda Manuela</t>
  </si>
  <si>
    <t>Indennità di funzione Sindaco</t>
  </si>
  <si>
    <t>CANELLA MASSIMO</t>
  </si>
  <si>
    <t>Indennità di funzione Assessore</t>
  </si>
  <si>
    <t>POZZO VALTER</t>
  </si>
  <si>
    <t>Indennità di funzione Vice Sindaco</t>
  </si>
  <si>
    <t>Rimborso Buoni pasto scolastici per alunni uscenti dalle scuole del Comune di Salussola</t>
  </si>
  <si>
    <t>Negri Paolo</t>
  </si>
  <si>
    <t>CASSE' COSETTA</t>
  </si>
  <si>
    <t>CUTILLO SERGIO</t>
  </si>
  <si>
    <t>Anghela Stela Ioana</t>
  </si>
  <si>
    <t>SIMONCINI FRANCO</t>
  </si>
  <si>
    <t>CONSORZIO I.R.I.S.</t>
  </si>
  <si>
    <t>3° trimestre quota unica gestione servizio e integrazione scolastica alunni disabili</t>
  </si>
  <si>
    <t>COMUNE DI SALUSSOLA</t>
  </si>
  <si>
    <t>incentivi RUP "MESSA IN SICUREZZA VERSANTE VIA MARTIRI LIBERTA' E PIAZZA 9 MARZO 1945 IN SEGUITO AD EVENTO ALLUVIONALE"</t>
  </si>
  <si>
    <t>Incentivi RUP "OPERE DI MESSA IN SICUREZZA VERSANTE VIA BERGANA IN SEGUITO AD EVENTO ALLUVIONALE"</t>
  </si>
  <si>
    <t>Comune di SALUSSOLA corrispettivo per il rilascio di n 15 carte d'identità elettroniche - mese di luglio</t>
  </si>
  <si>
    <t>BILLIA NOEMI</t>
  </si>
  <si>
    <t>5^ rata - Assegnazione borsa di studio a.s. 2017/2018</t>
  </si>
  <si>
    <t>SPEROTTO TERESA MARIA</t>
  </si>
  <si>
    <t>4^ rata - Assegnazione borsa di studio a.s. 2017/2018</t>
  </si>
  <si>
    <t>FEMIA ANGELICA</t>
  </si>
  <si>
    <t>CHIAVERINA ANGELICA</t>
  </si>
  <si>
    <t>LADDAGA GIADA</t>
  </si>
  <si>
    <t>3^ rata - Assegnazione borsa di studio a.s. 2019/2020</t>
  </si>
  <si>
    <t>PERNIOLA NICOLA</t>
  </si>
  <si>
    <t>PORCHIETTO GIOELE</t>
  </si>
  <si>
    <t>DONA' ERICA</t>
  </si>
  <si>
    <t>2^ rata - Assegnazione borsa di studio a.s. 2020/2021</t>
  </si>
  <si>
    <t>CAGLIANO MARIA</t>
  </si>
  <si>
    <t>Rimborso tassa di concorso revocato di n.1 posto di " ISTRUTTORE AMMINISTRATIVO " Categoria C - Posizione Economica C1</t>
  </si>
  <si>
    <t>Comune di SALUSSOLA corrispettivo per il rilascio di n 18 carte d'identità elettroniche - mese di agosto</t>
  </si>
  <si>
    <t>MINISTERO DELLE FINANZE   -AGENZIA DELLE ENTRATE</t>
  </si>
  <si>
    <t>F24EP (ACCREDITO TESORERIA PROVINCIALE STATO PER TAB B)</t>
  </si>
  <si>
    <t>14/09/2022</t>
  </si>
  <si>
    <t>FCA Italy s.p.a.</t>
  </si>
  <si>
    <t>AMMINISTRATORE LOCALE Canella Massimo FCA Italy s.p.a. (permessi di aprile,maggio,giugno 2022)</t>
  </si>
  <si>
    <t>Regione Piemonte - tasse automobilistiche</t>
  </si>
  <si>
    <t>BOLLO Fiat Stilo DB053HG</t>
  </si>
  <si>
    <t>REGIONE PIEMONTE - IRAP</t>
  </si>
  <si>
    <t>CARLINO CARMEN - SEGRETARIO COMUNALE</t>
  </si>
  <si>
    <t>RIMBORSO SPESE DI VIAGGIO SOSTENUTE DAL SEGRETARIO COMUNALE PER RECARSI DALL'UNO ALL'ALTRO DEI COMUNI CONVENZIONATI. PERIODO 01.01.2022-31.07.2022</t>
  </si>
  <si>
    <t>23/09/2022</t>
  </si>
  <si>
    <t>MARIANGELA PALETTA</t>
  </si>
  <si>
    <t>Paron Aurora</t>
  </si>
  <si>
    <t>ONORARIO COMPONENTI SEGGIO N.1 PER ELEZIONI POLITICHE DEL 25 SETTEMBRE 2022</t>
  </si>
  <si>
    <t>PARON ELISA</t>
  </si>
  <si>
    <t>ALLORIO ANDREA</t>
  </si>
  <si>
    <t>BIGIORDI ALESSANDRO</t>
  </si>
  <si>
    <t>Pane Rachele</t>
  </si>
  <si>
    <t>MUCCINO FRANCESCO</t>
  </si>
  <si>
    <t>SIMONETTI GRAZIA</t>
  </si>
  <si>
    <t>ONORARIO COMPONENTI SEGGIO N.2 PER ELEZIONI POLITICHE DEL 25 SETTEMBRE 2022</t>
  </si>
  <si>
    <t>BORTOLATO EMANUELE</t>
  </si>
  <si>
    <t>Barana Agostino</t>
  </si>
  <si>
    <t>NICOLELLO CAMILLA</t>
  </si>
  <si>
    <t>SILLETTI VALENTINA</t>
  </si>
  <si>
    <t>TIEPOLO FRANCESCO</t>
  </si>
  <si>
    <t>Tipolitografia Elle.Esse sas di Luca Maccagno &amp; C.</t>
  </si>
  <si>
    <t>Pagamento Fatt. n. 000188/22 del 27/07/2022 - Acquisto fornitura borracce per alunni scuole elementari e medie di Salussola per riduzione quantitativi di rifiuti plastici prodotti dalle scuole</t>
  </si>
  <si>
    <t>Z5036C4461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</si>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</sst>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5" borderId="14" xfId="0" applyNumberFormat="1" applyFont="1" applyFill="1" applyBorder="1" applyAlignment="1">
      <alignment vertical="center"/>
    </xf>
    <xf numFmtId="3" fontId="1" fillId="25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2" xfId="0" applyNumberFormat="1" applyFont="1" applyFill="1" applyBorder="1" applyAlignment="1">
      <alignment horizontal="right" vertical="center"/>
    </xf>
    <xf numFmtId="4" fontId="0" fillId="27" borderId="22" xfId="0" applyNumberFormat="1" applyFont="1" applyFill="1" applyBorder="1" applyAlignment="1">
      <alignment horizontal="right" vertical="center"/>
    </xf>
    <xf numFmtId="0" fontId="0" fillId="27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" fontId="37" fillId="0" borderId="0" xfId="0" applyNumberFormat="1" applyFont="1" applyFill="1" applyBorder="1" applyAlignment="1" applyProtection="1">
      <alignment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 wrapText="1"/>
      <protection/>
    </xf>
    <xf numFmtId="4" fontId="21" fillId="22" borderId="0" xfId="48" applyNumberFormat="1" applyFont="1" applyFill="1" applyBorder="1" applyAlignment="1" applyProtection="1">
      <alignment horizontal="right" vertical="center" wrapText="1"/>
      <protection/>
    </xf>
    <xf numFmtId="4" fontId="21" fillId="6" borderId="0" xfId="48" applyNumberFormat="1" applyFont="1" applyFill="1" applyBorder="1" applyAlignment="1" applyProtection="1">
      <alignment horizontal="right" vertical="center" wrapText="1"/>
      <protection/>
    </xf>
    <xf numFmtId="0" fontId="21" fillId="22" borderId="0" xfId="48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4" fontId="39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Alignment="1" quotePrefix="1">
      <alignment horizontal="center"/>
    </xf>
    <xf numFmtId="4" fontId="40" fillId="22" borderId="0" xfId="48" applyNumberFormat="1" applyFont="1" applyFill="1" applyBorder="1" applyAlignment="1" applyProtection="1">
      <alignment horizontal="center" vertical="center" wrapText="1"/>
      <protection/>
    </xf>
    <xf numFmtId="4" fontId="40" fillId="22" borderId="0" xfId="48" applyNumberFormat="1" applyFont="1" applyFill="1" applyBorder="1" applyAlignment="1" applyProtection="1">
      <alignment horizontal="right" vertical="center" wrapText="1"/>
      <protection/>
    </xf>
    <xf numFmtId="0" fontId="40" fillId="22" borderId="0" xfId="48" applyNumberFormat="1" applyFont="1" applyFill="1" applyBorder="1" applyAlignment="1" applyProtection="1">
      <alignment horizontal="center" vertical="center" wrapText="1"/>
      <protection/>
    </xf>
    <xf numFmtId="0" fontId="40" fillId="22" borderId="0" xfId="48" applyNumberFormat="1" applyFont="1" applyFill="1" applyBorder="1" applyAlignment="1" applyProtection="1">
      <alignment horizontal="right" vertical="center" wrapText="1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28" borderId="22" xfId="48" applyNumberFormat="1" applyFont="1" applyFill="1" applyBorder="1" applyAlignment="1" applyProtection="1">
      <alignment horizontal="left" vertical="center"/>
      <protection/>
    </xf>
    <xf numFmtId="0" fontId="0" fillId="28" borderId="20" xfId="0" applyFill="1" applyBorder="1" applyAlignment="1" applyProtection="1">
      <alignment horizontal="left"/>
      <protection/>
    </xf>
    <xf numFmtId="0" fontId="2" fillId="26" borderId="22" xfId="48" applyNumberFormat="1" applyFont="1" applyFill="1" applyBorder="1" applyAlignment="1" applyProtection="1">
      <alignment horizontal="center" vertical="center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26" borderId="22" xfId="48" applyNumberFormat="1" applyFont="1" applyFill="1" applyBorder="1" applyAlignment="1" applyProtection="1">
      <alignment horizontal="left" vertical="center"/>
      <protection/>
    </xf>
    <xf numFmtId="0" fontId="0" fillId="26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29" borderId="22" xfId="48" applyNumberFormat="1" applyFont="1" applyFill="1" applyBorder="1" applyAlignment="1" applyProtection="1">
      <alignment horizontal="center" vertical="center"/>
      <protection/>
    </xf>
    <xf numFmtId="0" fontId="0" fillId="29" borderId="20" xfId="0" applyFill="1" applyBorder="1" applyAlignment="1" applyProtection="1">
      <alignment/>
      <protection/>
    </xf>
    <xf numFmtId="0" fontId="0" fillId="29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28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6" borderId="20" xfId="0" applyFill="1" applyBorder="1" applyAlignment="1">
      <alignment horizontal="left"/>
    </xf>
    <xf numFmtId="0" fontId="0" fillId="26" borderId="21" xfId="0" applyFill="1" applyBorder="1" applyAlignment="1">
      <alignment horizontal="left"/>
    </xf>
    <xf numFmtId="0" fontId="0" fillId="29" borderId="20" xfId="0" applyFill="1" applyBorder="1" applyAlignment="1">
      <alignment/>
    </xf>
    <xf numFmtId="0" fontId="0" fillId="29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2" borderId="21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21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3" xfId="48" applyNumberFormat="1" applyFont="1" applyFill="1" applyBorder="1" applyAlignment="1" applyProtection="1">
      <alignment horizontal="left" vertical="center"/>
      <protection/>
    </xf>
    <xf numFmtId="0" fontId="2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29" borderId="14" xfId="48" applyNumberFormat="1" applyFont="1" applyFill="1" applyBorder="1" applyAlignment="1" applyProtection="1">
      <alignment horizontal="center" vertical="center"/>
      <protection/>
    </xf>
    <xf numFmtId="0" fontId="17" fillId="29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21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s="62" customFormat="1" ht="22.5" customHeight="1">
      <c r="A2" s="224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7" t="s">
        <v>12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9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30" t="s">
        <v>55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9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33" t="s">
        <v>13</v>
      </c>
      <c r="AB4" s="228"/>
      <c r="AC4" s="228"/>
      <c r="AD4" s="228"/>
      <c r="AE4" s="228"/>
      <c r="AF4" s="228"/>
      <c r="AG4" s="234"/>
      <c r="AH4" s="32">
        <v>30</v>
      </c>
    </row>
    <row r="5" spans="1:34" s="15" customFormat="1" ht="22.5" customHeight="1">
      <c r="A5" s="230" t="s">
        <v>14</v>
      </c>
      <c r="B5" s="231"/>
      <c r="C5" s="232"/>
      <c r="D5" s="230" t="s">
        <v>15</v>
      </c>
      <c r="E5" s="231"/>
      <c r="F5" s="231"/>
      <c r="G5" s="231"/>
      <c r="H5" s="232"/>
      <c r="I5" s="230" t="s">
        <v>16</v>
      </c>
      <c r="J5" s="231"/>
      <c r="K5" s="232"/>
      <c r="L5" s="230" t="s">
        <v>1</v>
      </c>
      <c r="M5" s="231"/>
      <c r="N5" s="231"/>
      <c r="O5" s="230" t="s">
        <v>17</v>
      </c>
      <c r="P5" s="232"/>
      <c r="Q5" s="230" t="s">
        <v>18</v>
      </c>
      <c r="R5" s="231"/>
      <c r="S5" s="231"/>
      <c r="T5" s="232"/>
      <c r="U5" s="230" t="s">
        <v>19</v>
      </c>
      <c r="V5" s="231"/>
      <c r="W5" s="231"/>
      <c r="X5" s="58" t="s">
        <v>47</v>
      </c>
      <c r="Y5" s="230" t="s">
        <v>20</v>
      </c>
      <c r="Z5" s="232"/>
      <c r="AA5" s="235" t="s">
        <v>41</v>
      </c>
      <c r="AB5" s="236"/>
      <c r="AC5" s="236"/>
      <c r="AD5" s="236"/>
      <c r="AE5" s="236"/>
      <c r="AF5" s="236"/>
      <c r="AG5" s="236"/>
      <c r="AH5" s="237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21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24" t="s">
        <v>54</v>
      </c>
      <c r="B3" s="225"/>
      <c r="C3" s="225"/>
      <c r="D3" s="225"/>
      <c r="E3" s="225"/>
      <c r="F3" s="225"/>
      <c r="G3" s="225"/>
      <c r="H3" s="225"/>
      <c r="I3" s="225"/>
      <c r="J3" s="225"/>
      <c r="K3" s="240"/>
      <c r="L3" s="240"/>
      <c r="M3" s="240"/>
      <c r="N3" s="240"/>
      <c r="O3" s="240"/>
      <c r="P3" s="240"/>
      <c r="Q3" s="240"/>
      <c r="R3" s="241"/>
    </row>
    <row r="4" spans="1:18" ht="22.5" customHeight="1">
      <c r="A4" s="224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1"/>
    </row>
    <row r="5" spans="1:18" s="62" customFormat="1" ht="22.5" customHeight="1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42" t="s">
        <v>13</v>
      </c>
      <c r="L5" s="243"/>
      <c r="M5" s="243"/>
      <c r="N5" s="243"/>
      <c r="O5" s="243"/>
      <c r="P5" s="243"/>
      <c r="Q5" s="24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8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51" t="s">
        <v>114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3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35" t="s">
        <v>57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5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33"/>
      <c r="AE4" s="256"/>
      <c r="AF4" s="256"/>
      <c r="AG4" s="256"/>
      <c r="AH4" s="257"/>
      <c r="AI4" s="250"/>
    </row>
    <row r="5" spans="1:35" s="90" customFormat="1" ht="22.5" customHeight="1">
      <c r="A5" s="235" t="s">
        <v>14</v>
      </c>
      <c r="B5" s="245"/>
      <c r="C5" s="246"/>
      <c r="D5" s="235" t="s">
        <v>15</v>
      </c>
      <c r="E5" s="245"/>
      <c r="F5" s="245"/>
      <c r="G5" s="245"/>
      <c r="H5" s="245"/>
      <c r="I5" s="245"/>
      <c r="J5" s="245"/>
      <c r="K5" s="246"/>
      <c r="L5" s="235" t="s">
        <v>16</v>
      </c>
      <c r="M5" s="245"/>
      <c r="N5" s="246"/>
      <c r="O5" s="235" t="s">
        <v>1</v>
      </c>
      <c r="P5" s="245"/>
      <c r="Q5" s="245"/>
      <c r="R5" s="235" t="s">
        <v>17</v>
      </c>
      <c r="S5" s="246"/>
      <c r="T5" s="235" t="s">
        <v>18</v>
      </c>
      <c r="U5" s="245"/>
      <c r="V5" s="245"/>
      <c r="W5" s="246"/>
      <c r="X5" s="235" t="s">
        <v>19</v>
      </c>
      <c r="Y5" s="245"/>
      <c r="Z5" s="245"/>
      <c r="AA5" s="103" t="s">
        <v>47</v>
      </c>
      <c r="AB5" s="235" t="s">
        <v>20</v>
      </c>
      <c r="AC5" s="246"/>
      <c r="AD5" s="235" t="s">
        <v>64</v>
      </c>
      <c r="AE5" s="249"/>
      <c r="AF5" s="249"/>
      <c r="AG5" s="249"/>
      <c r="AH5" s="249"/>
      <c r="AI5" s="250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47"/>
      <c r="AK6" s="248"/>
      <c r="AL6" s="248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7">
        <v>2022</v>
      </c>
      <c r="B8" s="107">
        <v>324</v>
      </c>
      <c r="C8" s="107" t="s">
        <v>115</v>
      </c>
      <c r="D8" s="190" t="s">
        <v>116</v>
      </c>
      <c r="E8" s="107" t="s">
        <v>117</v>
      </c>
      <c r="F8" s="107" t="s">
        <v>118</v>
      </c>
      <c r="G8" s="208">
        <v>436.76</v>
      </c>
      <c r="H8" s="208">
        <v>78.76</v>
      </c>
      <c r="I8" s="107" t="s">
        <v>119</v>
      </c>
      <c r="J8" s="208">
        <f aca="true" t="shared" si="0" ref="J8:J39">IF(I8="SI",G8-H8,G8)</f>
        <v>358</v>
      </c>
      <c r="K8" s="190" t="s">
        <v>120</v>
      </c>
      <c r="L8" s="107" t="s">
        <v>121</v>
      </c>
      <c r="M8" s="107" t="s">
        <v>122</v>
      </c>
      <c r="N8" s="107" t="s">
        <v>123</v>
      </c>
      <c r="O8" s="107" t="s">
        <v>124</v>
      </c>
      <c r="P8" s="107" t="s">
        <v>125</v>
      </c>
      <c r="Q8" s="107" t="s">
        <v>125</v>
      </c>
      <c r="R8" s="107" t="s">
        <v>126</v>
      </c>
      <c r="S8" s="107" t="s">
        <v>127</v>
      </c>
      <c r="T8" s="107" t="s">
        <v>128</v>
      </c>
      <c r="U8" s="107">
        <v>470</v>
      </c>
      <c r="V8" s="107">
        <v>5</v>
      </c>
      <c r="W8" s="107">
        <v>3</v>
      </c>
      <c r="X8" s="107">
        <v>2022</v>
      </c>
      <c r="Y8" s="107">
        <v>275</v>
      </c>
      <c r="Z8" s="107">
        <v>0</v>
      </c>
      <c r="AA8" s="107" t="s">
        <v>129</v>
      </c>
      <c r="AB8" s="107" t="s">
        <v>130</v>
      </c>
      <c r="AC8" s="107" t="s">
        <v>129</v>
      </c>
      <c r="AD8" s="209" t="s">
        <v>131</v>
      </c>
      <c r="AE8" s="209" t="s">
        <v>132</v>
      </c>
      <c r="AF8" s="209">
        <f aca="true" t="shared" si="1" ref="AF8:AF39">AE8-AD8</f>
        <v>16</v>
      </c>
      <c r="AG8" s="210">
        <f aca="true" t="shared" si="2" ref="AG8:AG39">IF(AI8="SI",0,J8)</f>
        <v>358</v>
      </c>
      <c r="AH8" s="211">
        <f aca="true" t="shared" si="3" ref="AH8:AH39">AG8*AF8</f>
        <v>5728</v>
      </c>
      <c r="AI8" s="212"/>
    </row>
    <row r="9" spans="1:35" ht="15">
      <c r="A9" s="107">
        <v>2022</v>
      </c>
      <c r="B9" s="107">
        <v>325</v>
      </c>
      <c r="C9" s="107" t="s">
        <v>115</v>
      </c>
      <c r="D9" s="190" t="s">
        <v>133</v>
      </c>
      <c r="E9" s="107" t="s">
        <v>134</v>
      </c>
      <c r="F9" s="107" t="s">
        <v>135</v>
      </c>
      <c r="G9" s="208">
        <v>366</v>
      </c>
      <c r="H9" s="208">
        <v>66</v>
      </c>
      <c r="I9" s="107" t="s">
        <v>119</v>
      </c>
      <c r="J9" s="208">
        <f t="shared" si="0"/>
        <v>300</v>
      </c>
      <c r="K9" s="190" t="s">
        <v>136</v>
      </c>
      <c r="L9" s="107" t="s">
        <v>121</v>
      </c>
      <c r="M9" s="107" t="s">
        <v>137</v>
      </c>
      <c r="N9" s="107" t="s">
        <v>123</v>
      </c>
      <c r="O9" s="107" t="s">
        <v>138</v>
      </c>
      <c r="P9" s="107" t="s">
        <v>139</v>
      </c>
      <c r="Q9" s="107" t="s">
        <v>139</v>
      </c>
      <c r="R9" s="107" t="s">
        <v>140</v>
      </c>
      <c r="S9" s="107" t="s">
        <v>141</v>
      </c>
      <c r="T9" s="107" t="s">
        <v>142</v>
      </c>
      <c r="U9" s="107">
        <v>1130</v>
      </c>
      <c r="V9" s="107">
        <v>10</v>
      </c>
      <c r="W9" s="107">
        <v>1</v>
      </c>
      <c r="X9" s="107">
        <v>2022</v>
      </c>
      <c r="Y9" s="107">
        <v>167</v>
      </c>
      <c r="Z9" s="107">
        <v>0</v>
      </c>
      <c r="AA9" s="107" t="s">
        <v>143</v>
      </c>
      <c r="AB9" s="107" t="s">
        <v>144</v>
      </c>
      <c r="AC9" s="107" t="s">
        <v>143</v>
      </c>
      <c r="AD9" s="212" t="s">
        <v>131</v>
      </c>
      <c r="AE9" s="212" t="s">
        <v>143</v>
      </c>
      <c r="AF9" s="212">
        <f t="shared" si="1"/>
        <v>30</v>
      </c>
      <c r="AG9" s="210">
        <f t="shared" si="2"/>
        <v>300</v>
      </c>
      <c r="AH9" s="211">
        <f t="shared" si="3"/>
        <v>9000</v>
      </c>
      <c r="AI9" s="212"/>
    </row>
    <row r="10" spans="1:35" ht="15">
      <c r="A10" s="107">
        <v>2022</v>
      </c>
      <c r="B10" s="107">
        <v>326</v>
      </c>
      <c r="C10" s="107" t="s">
        <v>115</v>
      </c>
      <c r="D10" s="190" t="s">
        <v>145</v>
      </c>
      <c r="E10" s="107" t="s">
        <v>146</v>
      </c>
      <c r="F10" s="107" t="s">
        <v>147</v>
      </c>
      <c r="G10" s="208">
        <v>110.32</v>
      </c>
      <c r="H10" s="208">
        <v>5.25</v>
      </c>
      <c r="I10" s="107" t="s">
        <v>119</v>
      </c>
      <c r="J10" s="208">
        <f t="shared" si="0"/>
        <v>105.07</v>
      </c>
      <c r="K10" s="190" t="s">
        <v>148</v>
      </c>
      <c r="L10" s="107" t="s">
        <v>121</v>
      </c>
      <c r="M10" s="107" t="s">
        <v>149</v>
      </c>
      <c r="N10" s="107" t="s">
        <v>115</v>
      </c>
      <c r="O10" s="107" t="s">
        <v>150</v>
      </c>
      <c r="P10" s="107" t="s">
        <v>151</v>
      </c>
      <c r="Q10" s="107" t="s">
        <v>151</v>
      </c>
      <c r="R10" s="107" t="s">
        <v>152</v>
      </c>
      <c r="S10" s="107" t="s">
        <v>153</v>
      </c>
      <c r="T10" s="107" t="s">
        <v>154</v>
      </c>
      <c r="U10" s="107">
        <v>1680</v>
      </c>
      <c r="V10" s="107">
        <v>5</v>
      </c>
      <c r="W10" s="107">
        <v>3</v>
      </c>
      <c r="X10" s="107">
        <v>2022</v>
      </c>
      <c r="Y10" s="107">
        <v>19</v>
      </c>
      <c r="Z10" s="107">
        <v>0</v>
      </c>
      <c r="AA10" s="107" t="s">
        <v>132</v>
      </c>
      <c r="AB10" s="107" t="s">
        <v>155</v>
      </c>
      <c r="AC10" s="107" t="s">
        <v>132</v>
      </c>
      <c r="AD10" s="212" t="s">
        <v>156</v>
      </c>
      <c r="AE10" s="212" t="s">
        <v>157</v>
      </c>
      <c r="AF10" s="212">
        <f t="shared" si="1"/>
        <v>14</v>
      </c>
      <c r="AG10" s="210">
        <f t="shared" si="2"/>
        <v>105.07</v>
      </c>
      <c r="AH10" s="211">
        <f t="shared" si="3"/>
        <v>1470.98</v>
      </c>
      <c r="AI10" s="212"/>
    </row>
    <row r="11" spans="1:35" ht="15">
      <c r="A11" s="107">
        <v>2022</v>
      </c>
      <c r="B11" s="107">
        <v>327</v>
      </c>
      <c r="C11" s="107" t="s">
        <v>115</v>
      </c>
      <c r="D11" s="190" t="s">
        <v>158</v>
      </c>
      <c r="E11" s="107" t="s">
        <v>146</v>
      </c>
      <c r="F11" s="107" t="s">
        <v>159</v>
      </c>
      <c r="G11" s="208">
        <v>135.29</v>
      </c>
      <c r="H11" s="208">
        <v>6.44</v>
      </c>
      <c r="I11" s="107" t="s">
        <v>119</v>
      </c>
      <c r="J11" s="208">
        <f t="shared" si="0"/>
        <v>128.85</v>
      </c>
      <c r="K11" s="190" t="s">
        <v>148</v>
      </c>
      <c r="L11" s="107" t="s">
        <v>121</v>
      </c>
      <c r="M11" s="107" t="s">
        <v>160</v>
      </c>
      <c r="N11" s="107" t="s">
        <v>115</v>
      </c>
      <c r="O11" s="107" t="s">
        <v>150</v>
      </c>
      <c r="P11" s="107" t="s">
        <v>151</v>
      </c>
      <c r="Q11" s="107" t="s">
        <v>151</v>
      </c>
      <c r="R11" s="107" t="s">
        <v>152</v>
      </c>
      <c r="S11" s="107" t="s">
        <v>153</v>
      </c>
      <c r="T11" s="107" t="s">
        <v>128</v>
      </c>
      <c r="U11" s="107">
        <v>470</v>
      </c>
      <c r="V11" s="107">
        <v>5</v>
      </c>
      <c r="W11" s="107">
        <v>2</v>
      </c>
      <c r="X11" s="107">
        <v>2022</v>
      </c>
      <c r="Y11" s="107">
        <v>17</v>
      </c>
      <c r="Z11" s="107">
        <v>0</v>
      </c>
      <c r="AA11" s="107" t="s">
        <v>132</v>
      </c>
      <c r="AB11" s="107" t="s">
        <v>161</v>
      </c>
      <c r="AC11" s="107" t="s">
        <v>132</v>
      </c>
      <c r="AD11" s="212" t="s">
        <v>156</v>
      </c>
      <c r="AE11" s="212" t="s">
        <v>157</v>
      </c>
      <c r="AF11" s="212">
        <f t="shared" si="1"/>
        <v>14</v>
      </c>
      <c r="AG11" s="210">
        <f t="shared" si="2"/>
        <v>128.85</v>
      </c>
      <c r="AH11" s="211">
        <f t="shared" si="3"/>
        <v>1803.8999999999999</v>
      </c>
      <c r="AI11" s="212"/>
    </row>
    <row r="12" spans="1:35" ht="15">
      <c r="A12" s="107">
        <v>2022</v>
      </c>
      <c r="B12" s="107">
        <v>328</v>
      </c>
      <c r="C12" s="107" t="s">
        <v>115</v>
      </c>
      <c r="D12" s="190" t="s">
        <v>162</v>
      </c>
      <c r="E12" s="107" t="s">
        <v>146</v>
      </c>
      <c r="F12" s="107" t="s">
        <v>163</v>
      </c>
      <c r="G12" s="208">
        <v>159.64</v>
      </c>
      <c r="H12" s="208">
        <v>7.6</v>
      </c>
      <c r="I12" s="107" t="s">
        <v>119</v>
      </c>
      <c r="J12" s="208">
        <f t="shared" si="0"/>
        <v>152.04</v>
      </c>
      <c r="K12" s="190" t="s">
        <v>148</v>
      </c>
      <c r="L12" s="107" t="s">
        <v>121</v>
      </c>
      <c r="M12" s="107" t="s">
        <v>164</v>
      </c>
      <c r="N12" s="107" t="s">
        <v>115</v>
      </c>
      <c r="O12" s="107" t="s">
        <v>150</v>
      </c>
      <c r="P12" s="107" t="s">
        <v>151</v>
      </c>
      <c r="Q12" s="107" t="s">
        <v>151</v>
      </c>
      <c r="R12" s="107" t="s">
        <v>152</v>
      </c>
      <c r="S12" s="107" t="s">
        <v>153</v>
      </c>
      <c r="T12" s="107" t="s">
        <v>165</v>
      </c>
      <c r="U12" s="107">
        <v>1570</v>
      </c>
      <c r="V12" s="107">
        <v>5</v>
      </c>
      <c r="W12" s="107">
        <v>3</v>
      </c>
      <c r="X12" s="107">
        <v>2022</v>
      </c>
      <c r="Y12" s="107">
        <v>18</v>
      </c>
      <c r="Z12" s="107">
        <v>0</v>
      </c>
      <c r="AA12" s="107" t="s">
        <v>132</v>
      </c>
      <c r="AB12" s="107" t="s">
        <v>166</v>
      </c>
      <c r="AC12" s="107" t="s">
        <v>132</v>
      </c>
      <c r="AD12" s="212" t="s">
        <v>156</v>
      </c>
      <c r="AE12" s="212" t="s">
        <v>157</v>
      </c>
      <c r="AF12" s="212">
        <f t="shared" si="1"/>
        <v>14</v>
      </c>
      <c r="AG12" s="210">
        <f t="shared" si="2"/>
        <v>152.04</v>
      </c>
      <c r="AH12" s="211">
        <f t="shared" si="3"/>
        <v>2128.56</v>
      </c>
      <c r="AI12" s="212"/>
    </row>
    <row r="13" spans="1:35" ht="15">
      <c r="A13" s="107">
        <v>2022</v>
      </c>
      <c r="B13" s="107">
        <v>329</v>
      </c>
      <c r="C13" s="107" t="s">
        <v>115</v>
      </c>
      <c r="D13" s="190" t="s">
        <v>167</v>
      </c>
      <c r="E13" s="107" t="s">
        <v>146</v>
      </c>
      <c r="F13" s="107" t="s">
        <v>168</v>
      </c>
      <c r="G13" s="208">
        <v>135.66</v>
      </c>
      <c r="H13" s="208">
        <v>6.46</v>
      </c>
      <c r="I13" s="107" t="s">
        <v>119</v>
      </c>
      <c r="J13" s="208">
        <f t="shared" si="0"/>
        <v>129.2</v>
      </c>
      <c r="K13" s="190" t="s">
        <v>148</v>
      </c>
      <c r="L13" s="107" t="s">
        <v>121</v>
      </c>
      <c r="M13" s="107" t="s">
        <v>169</v>
      </c>
      <c r="N13" s="107" t="s">
        <v>115</v>
      </c>
      <c r="O13" s="107" t="s">
        <v>150</v>
      </c>
      <c r="P13" s="107" t="s">
        <v>151</v>
      </c>
      <c r="Q13" s="107" t="s">
        <v>151</v>
      </c>
      <c r="R13" s="107" t="s">
        <v>152</v>
      </c>
      <c r="S13" s="107" t="s">
        <v>153</v>
      </c>
      <c r="T13" s="107" t="s">
        <v>170</v>
      </c>
      <c r="U13" s="107">
        <v>140</v>
      </c>
      <c r="V13" s="107">
        <v>5</v>
      </c>
      <c r="W13" s="107">
        <v>5</v>
      </c>
      <c r="X13" s="107">
        <v>2022</v>
      </c>
      <c r="Y13" s="107">
        <v>13</v>
      </c>
      <c r="Z13" s="107">
        <v>0</v>
      </c>
      <c r="AA13" s="107" t="s">
        <v>132</v>
      </c>
      <c r="AB13" s="107" t="s">
        <v>171</v>
      </c>
      <c r="AC13" s="107" t="s">
        <v>132</v>
      </c>
      <c r="AD13" s="212" t="s">
        <v>156</v>
      </c>
      <c r="AE13" s="212" t="s">
        <v>157</v>
      </c>
      <c r="AF13" s="212">
        <f t="shared" si="1"/>
        <v>14</v>
      </c>
      <c r="AG13" s="210">
        <f t="shared" si="2"/>
        <v>129.2</v>
      </c>
      <c r="AH13" s="211">
        <f t="shared" si="3"/>
        <v>1808.7999999999997</v>
      </c>
      <c r="AI13" s="212"/>
    </row>
    <row r="14" spans="1:35" ht="15">
      <c r="A14" s="107">
        <v>2022</v>
      </c>
      <c r="B14" s="107">
        <v>330</v>
      </c>
      <c r="C14" s="107" t="s">
        <v>115</v>
      </c>
      <c r="D14" s="190" t="s">
        <v>172</v>
      </c>
      <c r="E14" s="107" t="s">
        <v>146</v>
      </c>
      <c r="F14" s="107" t="s">
        <v>173</v>
      </c>
      <c r="G14" s="208">
        <v>87.35</v>
      </c>
      <c r="H14" s="208">
        <v>4.16</v>
      </c>
      <c r="I14" s="107" t="s">
        <v>119</v>
      </c>
      <c r="J14" s="208">
        <f t="shared" si="0"/>
        <v>83.19</v>
      </c>
      <c r="K14" s="190" t="s">
        <v>148</v>
      </c>
      <c r="L14" s="107" t="s">
        <v>121</v>
      </c>
      <c r="M14" s="107" t="s">
        <v>174</v>
      </c>
      <c r="N14" s="107" t="s">
        <v>115</v>
      </c>
      <c r="O14" s="107" t="s">
        <v>150</v>
      </c>
      <c r="P14" s="107" t="s">
        <v>151</v>
      </c>
      <c r="Q14" s="107" t="s">
        <v>151</v>
      </c>
      <c r="R14" s="107" t="s">
        <v>126</v>
      </c>
      <c r="S14" s="107" t="s">
        <v>127</v>
      </c>
      <c r="T14" s="107" t="s">
        <v>175</v>
      </c>
      <c r="U14" s="107">
        <v>2340</v>
      </c>
      <c r="V14" s="107">
        <v>10</v>
      </c>
      <c r="W14" s="107">
        <v>2</v>
      </c>
      <c r="X14" s="107">
        <v>2022</v>
      </c>
      <c r="Y14" s="107">
        <v>21</v>
      </c>
      <c r="Z14" s="107">
        <v>0</v>
      </c>
      <c r="AA14" s="107" t="s">
        <v>132</v>
      </c>
      <c r="AB14" s="107" t="s">
        <v>176</v>
      </c>
      <c r="AC14" s="107" t="s">
        <v>177</v>
      </c>
      <c r="AD14" s="212" t="s">
        <v>156</v>
      </c>
      <c r="AE14" s="212" t="s">
        <v>178</v>
      </c>
      <c r="AF14" s="212">
        <f t="shared" si="1"/>
        <v>18</v>
      </c>
      <c r="AG14" s="210">
        <f t="shared" si="2"/>
        <v>83.19</v>
      </c>
      <c r="AH14" s="211">
        <f t="shared" si="3"/>
        <v>1497.42</v>
      </c>
      <c r="AI14" s="212"/>
    </row>
    <row r="15" spans="1:35" ht="15">
      <c r="A15" s="107">
        <v>2022</v>
      </c>
      <c r="B15" s="107">
        <v>331</v>
      </c>
      <c r="C15" s="107" t="s">
        <v>115</v>
      </c>
      <c r="D15" s="190" t="s">
        <v>179</v>
      </c>
      <c r="E15" s="107" t="s">
        <v>146</v>
      </c>
      <c r="F15" s="107" t="s">
        <v>180</v>
      </c>
      <c r="G15" s="208">
        <v>247.56</v>
      </c>
      <c r="H15" s="208">
        <v>11.79</v>
      </c>
      <c r="I15" s="107" t="s">
        <v>119</v>
      </c>
      <c r="J15" s="208">
        <f t="shared" si="0"/>
        <v>235.77</v>
      </c>
      <c r="K15" s="190" t="s">
        <v>148</v>
      </c>
      <c r="L15" s="107" t="s">
        <v>121</v>
      </c>
      <c r="M15" s="107" t="s">
        <v>181</v>
      </c>
      <c r="N15" s="107" t="s">
        <v>115</v>
      </c>
      <c r="O15" s="107" t="s">
        <v>150</v>
      </c>
      <c r="P15" s="107" t="s">
        <v>151</v>
      </c>
      <c r="Q15" s="107" t="s">
        <v>151</v>
      </c>
      <c r="R15" s="107" t="s">
        <v>152</v>
      </c>
      <c r="S15" s="107" t="s">
        <v>153</v>
      </c>
      <c r="T15" s="107" t="s">
        <v>128</v>
      </c>
      <c r="U15" s="107">
        <v>470</v>
      </c>
      <c r="V15" s="107">
        <v>5</v>
      </c>
      <c r="W15" s="107">
        <v>2</v>
      </c>
      <c r="X15" s="107">
        <v>2022</v>
      </c>
      <c r="Y15" s="107">
        <v>17</v>
      </c>
      <c r="Z15" s="107">
        <v>0</v>
      </c>
      <c r="AA15" s="107" t="s">
        <v>132</v>
      </c>
      <c r="AB15" s="107" t="s">
        <v>161</v>
      </c>
      <c r="AC15" s="107" t="s">
        <v>132</v>
      </c>
      <c r="AD15" s="212" t="s">
        <v>156</v>
      </c>
      <c r="AE15" s="212" t="s">
        <v>157</v>
      </c>
      <c r="AF15" s="212">
        <f t="shared" si="1"/>
        <v>14</v>
      </c>
      <c r="AG15" s="210">
        <f t="shared" si="2"/>
        <v>235.77</v>
      </c>
      <c r="AH15" s="211">
        <f t="shared" si="3"/>
        <v>3300.78</v>
      </c>
      <c r="AI15" s="212"/>
    </row>
    <row r="16" spans="1:35" ht="15">
      <c r="A16" s="107">
        <v>2022</v>
      </c>
      <c r="B16" s="107">
        <v>332</v>
      </c>
      <c r="C16" s="107" t="s">
        <v>182</v>
      </c>
      <c r="D16" s="190" t="s">
        <v>183</v>
      </c>
      <c r="E16" s="107" t="s">
        <v>184</v>
      </c>
      <c r="F16" s="107" t="s">
        <v>185</v>
      </c>
      <c r="G16" s="208">
        <v>179.39</v>
      </c>
      <c r="H16" s="208">
        <v>16.31</v>
      </c>
      <c r="I16" s="107" t="s">
        <v>119</v>
      </c>
      <c r="J16" s="208">
        <f t="shared" si="0"/>
        <v>163.07999999999998</v>
      </c>
      <c r="K16" s="190" t="s">
        <v>186</v>
      </c>
      <c r="L16" s="107" t="s">
        <v>121</v>
      </c>
      <c r="M16" s="107" t="s">
        <v>187</v>
      </c>
      <c r="N16" s="107" t="s">
        <v>188</v>
      </c>
      <c r="O16" s="107" t="s">
        <v>189</v>
      </c>
      <c r="P16" s="107" t="s">
        <v>190</v>
      </c>
      <c r="Q16" s="107" t="s">
        <v>191</v>
      </c>
      <c r="R16" s="107" t="s">
        <v>126</v>
      </c>
      <c r="S16" s="107" t="s">
        <v>127</v>
      </c>
      <c r="T16" s="107" t="s">
        <v>192</v>
      </c>
      <c r="U16" s="107">
        <v>2770</v>
      </c>
      <c r="V16" s="107">
        <v>15</v>
      </c>
      <c r="W16" s="107">
        <v>1</v>
      </c>
      <c r="X16" s="107">
        <v>2022</v>
      </c>
      <c r="Y16" s="107">
        <v>288</v>
      </c>
      <c r="Z16" s="107">
        <v>0</v>
      </c>
      <c r="AA16" s="107" t="s">
        <v>129</v>
      </c>
      <c r="AB16" s="107" t="s">
        <v>193</v>
      </c>
      <c r="AC16" s="107" t="s">
        <v>129</v>
      </c>
      <c r="AD16" s="212" t="s">
        <v>194</v>
      </c>
      <c r="AE16" s="212" t="s">
        <v>132</v>
      </c>
      <c r="AF16" s="212">
        <f t="shared" si="1"/>
        <v>11</v>
      </c>
      <c r="AG16" s="210">
        <f t="shared" si="2"/>
        <v>163.07999999999998</v>
      </c>
      <c r="AH16" s="211">
        <f t="shared" si="3"/>
        <v>1793.8799999999999</v>
      </c>
      <c r="AI16" s="212"/>
    </row>
    <row r="17" spans="1:35" ht="15">
      <c r="A17" s="107">
        <v>2022</v>
      </c>
      <c r="B17" s="107">
        <v>333</v>
      </c>
      <c r="C17" s="107" t="s">
        <v>182</v>
      </c>
      <c r="D17" s="190" t="s">
        <v>195</v>
      </c>
      <c r="E17" s="107" t="s">
        <v>184</v>
      </c>
      <c r="F17" s="107" t="s">
        <v>196</v>
      </c>
      <c r="G17" s="208">
        <v>177.71</v>
      </c>
      <c r="H17" s="208">
        <v>32.05</v>
      </c>
      <c r="I17" s="107" t="s">
        <v>119</v>
      </c>
      <c r="J17" s="208">
        <f t="shared" si="0"/>
        <v>145.66000000000003</v>
      </c>
      <c r="K17" s="190" t="s">
        <v>197</v>
      </c>
      <c r="L17" s="107" t="s">
        <v>121</v>
      </c>
      <c r="M17" s="107" t="s">
        <v>198</v>
      </c>
      <c r="N17" s="107" t="s">
        <v>199</v>
      </c>
      <c r="O17" s="107" t="s">
        <v>200</v>
      </c>
      <c r="P17" s="107" t="s">
        <v>201</v>
      </c>
      <c r="Q17" s="107" t="s">
        <v>202</v>
      </c>
      <c r="R17" s="107" t="s">
        <v>126</v>
      </c>
      <c r="S17" s="107" t="s">
        <v>127</v>
      </c>
      <c r="T17" s="107" t="s">
        <v>203</v>
      </c>
      <c r="U17" s="107">
        <v>460</v>
      </c>
      <c r="V17" s="107">
        <v>5</v>
      </c>
      <c r="W17" s="107">
        <v>1</v>
      </c>
      <c r="X17" s="107">
        <v>2022</v>
      </c>
      <c r="Y17" s="107">
        <v>287</v>
      </c>
      <c r="Z17" s="107">
        <v>0</v>
      </c>
      <c r="AA17" s="107" t="s">
        <v>129</v>
      </c>
      <c r="AB17" s="107" t="s">
        <v>204</v>
      </c>
      <c r="AC17" s="107" t="s">
        <v>129</v>
      </c>
      <c r="AD17" s="212" t="s">
        <v>205</v>
      </c>
      <c r="AE17" s="212" t="s">
        <v>132</v>
      </c>
      <c r="AF17" s="212">
        <f t="shared" si="1"/>
        <v>12</v>
      </c>
      <c r="AG17" s="210">
        <f t="shared" si="2"/>
        <v>145.66000000000003</v>
      </c>
      <c r="AH17" s="211">
        <f t="shared" si="3"/>
        <v>1747.9200000000003</v>
      </c>
      <c r="AI17" s="212"/>
    </row>
    <row r="18" spans="1:35" ht="15">
      <c r="A18" s="107">
        <v>2022</v>
      </c>
      <c r="B18" s="107">
        <v>334</v>
      </c>
      <c r="C18" s="107" t="s">
        <v>182</v>
      </c>
      <c r="D18" s="190" t="s">
        <v>206</v>
      </c>
      <c r="E18" s="107" t="s">
        <v>188</v>
      </c>
      <c r="F18" s="107" t="s">
        <v>207</v>
      </c>
      <c r="G18" s="208">
        <v>1610.4</v>
      </c>
      <c r="H18" s="208">
        <v>290.4</v>
      </c>
      <c r="I18" s="107" t="s">
        <v>119</v>
      </c>
      <c r="J18" s="208">
        <f t="shared" si="0"/>
        <v>1320</v>
      </c>
      <c r="K18" s="190" t="s">
        <v>208</v>
      </c>
      <c r="L18" s="107" t="s">
        <v>121</v>
      </c>
      <c r="M18" s="107" t="s">
        <v>209</v>
      </c>
      <c r="N18" s="107" t="s">
        <v>188</v>
      </c>
      <c r="O18" s="107" t="s">
        <v>210</v>
      </c>
      <c r="P18" s="107" t="s">
        <v>211</v>
      </c>
      <c r="Q18" s="107" t="s">
        <v>211</v>
      </c>
      <c r="R18" s="107" t="s">
        <v>140</v>
      </c>
      <c r="S18" s="107" t="s">
        <v>141</v>
      </c>
      <c r="T18" s="107" t="s">
        <v>142</v>
      </c>
      <c r="U18" s="107">
        <v>1130</v>
      </c>
      <c r="V18" s="107">
        <v>10</v>
      </c>
      <c r="W18" s="107">
        <v>1</v>
      </c>
      <c r="X18" s="107">
        <v>2022</v>
      </c>
      <c r="Y18" s="107">
        <v>282</v>
      </c>
      <c r="Z18" s="107">
        <v>0</v>
      </c>
      <c r="AA18" s="107" t="s">
        <v>143</v>
      </c>
      <c r="AB18" s="107" t="s">
        <v>212</v>
      </c>
      <c r="AC18" s="107" t="s">
        <v>143</v>
      </c>
      <c r="AD18" s="212" t="s">
        <v>194</v>
      </c>
      <c r="AE18" s="212" t="s">
        <v>143</v>
      </c>
      <c r="AF18" s="212">
        <f t="shared" si="1"/>
        <v>25</v>
      </c>
      <c r="AG18" s="210">
        <f t="shared" si="2"/>
        <v>1320</v>
      </c>
      <c r="AH18" s="211">
        <f t="shared" si="3"/>
        <v>33000</v>
      </c>
      <c r="AI18" s="212"/>
    </row>
    <row r="19" spans="1:35" ht="15">
      <c r="A19" s="107">
        <v>2022</v>
      </c>
      <c r="B19" s="107">
        <v>335</v>
      </c>
      <c r="C19" s="107" t="s">
        <v>213</v>
      </c>
      <c r="D19" s="190" t="s">
        <v>214</v>
      </c>
      <c r="E19" s="107" t="s">
        <v>215</v>
      </c>
      <c r="F19" s="107" t="s">
        <v>216</v>
      </c>
      <c r="G19" s="208">
        <v>572</v>
      </c>
      <c r="H19" s="208">
        <v>0</v>
      </c>
      <c r="I19" s="107" t="s">
        <v>217</v>
      </c>
      <c r="J19" s="208">
        <f t="shared" si="0"/>
        <v>572</v>
      </c>
      <c r="K19" s="190" t="s">
        <v>218</v>
      </c>
      <c r="L19" s="107" t="s">
        <v>121</v>
      </c>
      <c r="M19" s="107" t="s">
        <v>219</v>
      </c>
      <c r="N19" s="107" t="s">
        <v>215</v>
      </c>
      <c r="O19" s="107" t="s">
        <v>220</v>
      </c>
      <c r="P19" s="107" t="s">
        <v>221</v>
      </c>
      <c r="Q19" s="107" t="s">
        <v>222</v>
      </c>
      <c r="R19" s="107" t="s">
        <v>140</v>
      </c>
      <c r="S19" s="107" t="s">
        <v>141</v>
      </c>
      <c r="T19" s="107" t="s">
        <v>142</v>
      </c>
      <c r="U19" s="107">
        <v>1130</v>
      </c>
      <c r="V19" s="107">
        <v>10</v>
      </c>
      <c r="W19" s="107">
        <v>3</v>
      </c>
      <c r="X19" s="107">
        <v>2022</v>
      </c>
      <c r="Y19" s="107">
        <v>200</v>
      </c>
      <c r="Z19" s="107">
        <v>0</v>
      </c>
      <c r="AA19" s="107" t="s">
        <v>143</v>
      </c>
      <c r="AB19" s="107" t="s">
        <v>223</v>
      </c>
      <c r="AC19" s="107" t="s">
        <v>143</v>
      </c>
      <c r="AD19" s="212" t="s">
        <v>224</v>
      </c>
      <c r="AE19" s="212" t="s">
        <v>143</v>
      </c>
      <c r="AF19" s="212">
        <f t="shared" si="1"/>
        <v>20</v>
      </c>
      <c r="AG19" s="210">
        <f t="shared" si="2"/>
        <v>572</v>
      </c>
      <c r="AH19" s="211">
        <f t="shared" si="3"/>
        <v>11440</v>
      </c>
      <c r="AI19" s="212"/>
    </row>
    <row r="20" spans="1:35" ht="15">
      <c r="A20" s="107">
        <v>2022</v>
      </c>
      <c r="B20" s="107">
        <v>336</v>
      </c>
      <c r="C20" s="107" t="s">
        <v>213</v>
      </c>
      <c r="D20" s="190" t="s">
        <v>225</v>
      </c>
      <c r="E20" s="107" t="s">
        <v>215</v>
      </c>
      <c r="F20" s="107" t="s">
        <v>226</v>
      </c>
      <c r="G20" s="208">
        <v>732</v>
      </c>
      <c r="H20" s="208">
        <v>132</v>
      </c>
      <c r="I20" s="107" t="s">
        <v>119</v>
      </c>
      <c r="J20" s="208">
        <f t="shared" si="0"/>
        <v>600</v>
      </c>
      <c r="K20" s="190" t="s">
        <v>227</v>
      </c>
      <c r="L20" s="107" t="s">
        <v>121</v>
      </c>
      <c r="M20" s="107" t="s">
        <v>228</v>
      </c>
      <c r="N20" s="107" t="s">
        <v>215</v>
      </c>
      <c r="O20" s="107" t="s">
        <v>229</v>
      </c>
      <c r="P20" s="107" t="s">
        <v>230</v>
      </c>
      <c r="Q20" s="107" t="s">
        <v>230</v>
      </c>
      <c r="R20" s="107" t="s">
        <v>152</v>
      </c>
      <c r="S20" s="107" t="s">
        <v>153</v>
      </c>
      <c r="T20" s="107" t="s">
        <v>170</v>
      </c>
      <c r="U20" s="107">
        <v>140</v>
      </c>
      <c r="V20" s="107">
        <v>5</v>
      </c>
      <c r="W20" s="107">
        <v>12</v>
      </c>
      <c r="X20" s="107">
        <v>2022</v>
      </c>
      <c r="Y20" s="107">
        <v>426</v>
      </c>
      <c r="Z20" s="107">
        <v>0</v>
      </c>
      <c r="AA20" s="107" t="s">
        <v>132</v>
      </c>
      <c r="AB20" s="107" t="s">
        <v>231</v>
      </c>
      <c r="AC20" s="107" t="s">
        <v>132</v>
      </c>
      <c r="AD20" s="212" t="s">
        <v>224</v>
      </c>
      <c r="AE20" s="212" t="s">
        <v>157</v>
      </c>
      <c r="AF20" s="212">
        <f t="shared" si="1"/>
        <v>7</v>
      </c>
      <c r="AG20" s="210">
        <f t="shared" si="2"/>
        <v>600</v>
      </c>
      <c r="AH20" s="211">
        <f t="shared" si="3"/>
        <v>4200</v>
      </c>
      <c r="AI20" s="212"/>
    </row>
    <row r="21" spans="1:35" ht="15">
      <c r="A21" s="107">
        <v>2022</v>
      </c>
      <c r="B21" s="107">
        <v>337</v>
      </c>
      <c r="C21" s="107" t="s">
        <v>213</v>
      </c>
      <c r="D21" s="190" t="s">
        <v>232</v>
      </c>
      <c r="E21" s="107" t="s">
        <v>213</v>
      </c>
      <c r="F21" s="107" t="s">
        <v>233</v>
      </c>
      <c r="G21" s="208">
        <v>13268.23</v>
      </c>
      <c r="H21" s="208">
        <v>2392.63</v>
      </c>
      <c r="I21" s="107" t="s">
        <v>119</v>
      </c>
      <c r="J21" s="208">
        <f t="shared" si="0"/>
        <v>10875.599999999999</v>
      </c>
      <c r="K21" s="190" t="s">
        <v>191</v>
      </c>
      <c r="L21" s="107" t="s">
        <v>121</v>
      </c>
      <c r="M21" s="107" t="s">
        <v>234</v>
      </c>
      <c r="N21" s="107" t="s">
        <v>213</v>
      </c>
      <c r="O21" s="107" t="s">
        <v>235</v>
      </c>
      <c r="P21" s="107" t="s">
        <v>236</v>
      </c>
      <c r="Q21" s="107" t="s">
        <v>236</v>
      </c>
      <c r="R21" s="107" t="s">
        <v>126</v>
      </c>
      <c r="S21" s="107" t="s">
        <v>127</v>
      </c>
      <c r="T21" s="107" t="s">
        <v>237</v>
      </c>
      <c r="U21" s="107">
        <v>2890</v>
      </c>
      <c r="V21" s="107">
        <v>5</v>
      </c>
      <c r="W21" s="107">
        <v>2</v>
      </c>
      <c r="X21" s="107">
        <v>2022</v>
      </c>
      <c r="Y21" s="107">
        <v>290</v>
      </c>
      <c r="Z21" s="107">
        <v>0</v>
      </c>
      <c r="AA21" s="107" t="s">
        <v>129</v>
      </c>
      <c r="AB21" s="107" t="s">
        <v>238</v>
      </c>
      <c r="AC21" s="107" t="s">
        <v>129</v>
      </c>
      <c r="AD21" s="212" t="s">
        <v>129</v>
      </c>
      <c r="AE21" s="212" t="s">
        <v>132</v>
      </c>
      <c r="AF21" s="212">
        <f t="shared" si="1"/>
        <v>5</v>
      </c>
      <c r="AG21" s="210">
        <f t="shared" si="2"/>
        <v>10875.599999999999</v>
      </c>
      <c r="AH21" s="211">
        <f t="shared" si="3"/>
        <v>54377.99999999999</v>
      </c>
      <c r="AI21" s="212"/>
    </row>
    <row r="22" spans="1:35" ht="15">
      <c r="A22" s="107">
        <v>2022</v>
      </c>
      <c r="B22" s="107">
        <v>339</v>
      </c>
      <c r="C22" s="107" t="s">
        <v>213</v>
      </c>
      <c r="D22" s="190" t="s">
        <v>239</v>
      </c>
      <c r="E22" s="107" t="s">
        <v>215</v>
      </c>
      <c r="F22" s="107" t="s">
        <v>240</v>
      </c>
      <c r="G22" s="208">
        <v>414.8</v>
      </c>
      <c r="H22" s="208">
        <v>74.8</v>
      </c>
      <c r="I22" s="107" t="s">
        <v>119</v>
      </c>
      <c r="J22" s="208">
        <f t="shared" si="0"/>
        <v>340</v>
      </c>
      <c r="K22" s="190" t="s">
        <v>241</v>
      </c>
      <c r="L22" s="107" t="s">
        <v>121</v>
      </c>
      <c r="M22" s="107" t="s">
        <v>242</v>
      </c>
      <c r="N22" s="107" t="s">
        <v>215</v>
      </c>
      <c r="O22" s="107" t="s">
        <v>243</v>
      </c>
      <c r="P22" s="107" t="s">
        <v>244</v>
      </c>
      <c r="Q22" s="107" t="s">
        <v>245</v>
      </c>
      <c r="R22" s="107" t="s">
        <v>126</v>
      </c>
      <c r="S22" s="107" t="s">
        <v>127</v>
      </c>
      <c r="T22" s="107" t="s">
        <v>246</v>
      </c>
      <c r="U22" s="107">
        <v>4200</v>
      </c>
      <c r="V22" s="107">
        <v>10</v>
      </c>
      <c r="W22" s="107">
        <v>1</v>
      </c>
      <c r="X22" s="107">
        <v>2022</v>
      </c>
      <c r="Y22" s="107">
        <v>220</v>
      </c>
      <c r="Z22" s="107">
        <v>0</v>
      </c>
      <c r="AA22" s="107" t="s">
        <v>129</v>
      </c>
      <c r="AB22" s="107" t="s">
        <v>247</v>
      </c>
      <c r="AC22" s="107" t="s">
        <v>129</v>
      </c>
      <c r="AD22" s="212" t="s">
        <v>224</v>
      </c>
      <c r="AE22" s="212" t="s">
        <v>132</v>
      </c>
      <c r="AF22" s="212">
        <f t="shared" si="1"/>
        <v>6</v>
      </c>
      <c r="AG22" s="210">
        <f t="shared" si="2"/>
        <v>340</v>
      </c>
      <c r="AH22" s="211">
        <f t="shared" si="3"/>
        <v>2040</v>
      </c>
      <c r="AI22" s="212"/>
    </row>
    <row r="23" spans="1:35" ht="15">
      <c r="A23" s="107">
        <v>2022</v>
      </c>
      <c r="B23" s="107">
        <v>340</v>
      </c>
      <c r="C23" s="107" t="s">
        <v>248</v>
      </c>
      <c r="D23" s="190" t="s">
        <v>249</v>
      </c>
      <c r="E23" s="107" t="s">
        <v>250</v>
      </c>
      <c r="F23" s="107" t="s">
        <v>251</v>
      </c>
      <c r="G23" s="208">
        <v>3873.5</v>
      </c>
      <c r="H23" s="208">
        <v>698.5</v>
      </c>
      <c r="I23" s="107" t="s">
        <v>119</v>
      </c>
      <c r="J23" s="208">
        <f t="shared" si="0"/>
        <v>3175</v>
      </c>
      <c r="K23" s="190" t="s">
        <v>252</v>
      </c>
      <c r="L23" s="107" t="s">
        <v>121</v>
      </c>
      <c r="M23" s="107" t="s">
        <v>253</v>
      </c>
      <c r="N23" s="107" t="s">
        <v>254</v>
      </c>
      <c r="O23" s="107" t="s">
        <v>255</v>
      </c>
      <c r="P23" s="107" t="s">
        <v>256</v>
      </c>
      <c r="Q23" s="107" t="s">
        <v>191</v>
      </c>
      <c r="R23" s="107" t="s">
        <v>126</v>
      </c>
      <c r="S23" s="107" t="s">
        <v>127</v>
      </c>
      <c r="T23" s="107" t="s">
        <v>257</v>
      </c>
      <c r="U23" s="107">
        <v>2780</v>
      </c>
      <c r="V23" s="107">
        <v>20</v>
      </c>
      <c r="W23" s="107">
        <v>1</v>
      </c>
      <c r="X23" s="107">
        <v>2022</v>
      </c>
      <c r="Y23" s="107">
        <v>253</v>
      </c>
      <c r="Z23" s="107">
        <v>0</v>
      </c>
      <c r="AA23" s="107" t="s">
        <v>129</v>
      </c>
      <c r="AB23" s="107" t="s">
        <v>258</v>
      </c>
      <c r="AC23" s="107" t="s">
        <v>129</v>
      </c>
      <c r="AD23" s="212" t="s">
        <v>259</v>
      </c>
      <c r="AE23" s="212" t="s">
        <v>132</v>
      </c>
      <c r="AF23" s="212">
        <f t="shared" si="1"/>
        <v>4</v>
      </c>
      <c r="AG23" s="210">
        <f t="shared" si="2"/>
        <v>3175</v>
      </c>
      <c r="AH23" s="211">
        <f t="shared" si="3"/>
        <v>12700</v>
      </c>
      <c r="AI23" s="212"/>
    </row>
    <row r="24" spans="1:35" ht="15">
      <c r="A24" s="107">
        <v>2022</v>
      </c>
      <c r="B24" s="107">
        <v>343</v>
      </c>
      <c r="C24" s="107" t="s">
        <v>260</v>
      </c>
      <c r="D24" s="190" t="s">
        <v>261</v>
      </c>
      <c r="E24" s="107" t="s">
        <v>213</v>
      </c>
      <c r="F24" s="107" t="s">
        <v>240</v>
      </c>
      <c r="G24" s="208">
        <v>207.4</v>
      </c>
      <c r="H24" s="208">
        <v>37.4</v>
      </c>
      <c r="I24" s="107" t="s">
        <v>119</v>
      </c>
      <c r="J24" s="208">
        <f t="shared" si="0"/>
        <v>170</v>
      </c>
      <c r="K24" s="190" t="s">
        <v>262</v>
      </c>
      <c r="L24" s="107" t="s">
        <v>121</v>
      </c>
      <c r="M24" s="107" t="s">
        <v>263</v>
      </c>
      <c r="N24" s="107" t="s">
        <v>264</v>
      </c>
      <c r="O24" s="107" t="s">
        <v>243</v>
      </c>
      <c r="P24" s="107" t="s">
        <v>244</v>
      </c>
      <c r="Q24" s="107" t="s">
        <v>245</v>
      </c>
      <c r="R24" s="107" t="s">
        <v>126</v>
      </c>
      <c r="S24" s="107" t="s">
        <v>127</v>
      </c>
      <c r="T24" s="107" t="s">
        <v>246</v>
      </c>
      <c r="U24" s="107">
        <v>4200</v>
      </c>
      <c r="V24" s="107">
        <v>10</v>
      </c>
      <c r="W24" s="107">
        <v>1</v>
      </c>
      <c r="X24" s="107">
        <v>2022</v>
      </c>
      <c r="Y24" s="107">
        <v>286</v>
      </c>
      <c r="Z24" s="107">
        <v>0</v>
      </c>
      <c r="AA24" s="107" t="s">
        <v>129</v>
      </c>
      <c r="AB24" s="107" t="s">
        <v>265</v>
      </c>
      <c r="AC24" s="107" t="s">
        <v>129</v>
      </c>
      <c r="AD24" s="212" t="s">
        <v>132</v>
      </c>
      <c r="AE24" s="212" t="s">
        <v>132</v>
      </c>
      <c r="AF24" s="212">
        <f t="shared" si="1"/>
        <v>0</v>
      </c>
      <c r="AG24" s="210">
        <f t="shared" si="2"/>
        <v>170</v>
      </c>
      <c r="AH24" s="211">
        <f t="shared" si="3"/>
        <v>0</v>
      </c>
      <c r="AI24" s="212"/>
    </row>
    <row r="25" spans="1:35" ht="15">
      <c r="A25" s="107">
        <v>2022</v>
      </c>
      <c r="B25" s="107">
        <v>344</v>
      </c>
      <c r="C25" s="107" t="s">
        <v>260</v>
      </c>
      <c r="D25" s="190" t="s">
        <v>266</v>
      </c>
      <c r="E25" s="107" t="s">
        <v>264</v>
      </c>
      <c r="F25" s="107" t="s">
        <v>267</v>
      </c>
      <c r="G25" s="208">
        <v>441.64</v>
      </c>
      <c r="H25" s="208">
        <v>79.64</v>
      </c>
      <c r="I25" s="107" t="s">
        <v>119</v>
      </c>
      <c r="J25" s="208">
        <f t="shared" si="0"/>
        <v>362</v>
      </c>
      <c r="K25" s="190" t="s">
        <v>268</v>
      </c>
      <c r="L25" s="107" t="s">
        <v>121</v>
      </c>
      <c r="M25" s="107" t="s">
        <v>269</v>
      </c>
      <c r="N25" s="107" t="s">
        <v>264</v>
      </c>
      <c r="O25" s="107" t="s">
        <v>270</v>
      </c>
      <c r="P25" s="107" t="s">
        <v>271</v>
      </c>
      <c r="Q25" s="107" t="s">
        <v>191</v>
      </c>
      <c r="R25" s="107" t="s">
        <v>126</v>
      </c>
      <c r="S25" s="107" t="s">
        <v>127</v>
      </c>
      <c r="T25" s="107" t="s">
        <v>272</v>
      </c>
      <c r="U25" s="107">
        <v>4210</v>
      </c>
      <c r="V25" s="107">
        <v>5</v>
      </c>
      <c r="W25" s="107">
        <v>1</v>
      </c>
      <c r="X25" s="107">
        <v>2022</v>
      </c>
      <c r="Y25" s="107">
        <v>484</v>
      </c>
      <c r="Z25" s="107">
        <v>0</v>
      </c>
      <c r="AA25" s="107" t="s">
        <v>129</v>
      </c>
      <c r="AB25" s="107" t="s">
        <v>273</v>
      </c>
      <c r="AC25" s="107" t="s">
        <v>129</v>
      </c>
      <c r="AD25" s="212" t="s">
        <v>132</v>
      </c>
      <c r="AE25" s="212" t="s">
        <v>132</v>
      </c>
      <c r="AF25" s="212">
        <f t="shared" si="1"/>
        <v>0</v>
      </c>
      <c r="AG25" s="210">
        <f t="shared" si="2"/>
        <v>362</v>
      </c>
      <c r="AH25" s="211">
        <f t="shared" si="3"/>
        <v>0</v>
      </c>
      <c r="AI25" s="212"/>
    </row>
    <row r="26" spans="1:35" ht="15">
      <c r="A26" s="107">
        <v>2022</v>
      </c>
      <c r="B26" s="107">
        <v>345</v>
      </c>
      <c r="C26" s="107" t="s">
        <v>260</v>
      </c>
      <c r="D26" s="190" t="s">
        <v>274</v>
      </c>
      <c r="E26" s="107" t="s">
        <v>264</v>
      </c>
      <c r="F26" s="107" t="s">
        <v>275</v>
      </c>
      <c r="G26" s="208">
        <v>1830</v>
      </c>
      <c r="H26" s="208">
        <v>330</v>
      </c>
      <c r="I26" s="107" t="s">
        <v>119</v>
      </c>
      <c r="J26" s="208">
        <f t="shared" si="0"/>
        <v>1500</v>
      </c>
      <c r="K26" s="190" t="s">
        <v>276</v>
      </c>
      <c r="L26" s="107" t="s">
        <v>121</v>
      </c>
      <c r="M26" s="107" t="s">
        <v>277</v>
      </c>
      <c r="N26" s="107" t="s">
        <v>264</v>
      </c>
      <c r="O26" s="107" t="s">
        <v>138</v>
      </c>
      <c r="P26" s="107" t="s">
        <v>139</v>
      </c>
      <c r="Q26" s="107" t="s">
        <v>139</v>
      </c>
      <c r="R26" s="107" t="s">
        <v>140</v>
      </c>
      <c r="S26" s="107" t="s">
        <v>141</v>
      </c>
      <c r="T26" s="107" t="s">
        <v>278</v>
      </c>
      <c r="U26" s="107">
        <v>6770</v>
      </c>
      <c r="V26" s="107">
        <v>3</v>
      </c>
      <c r="W26" s="107">
        <v>1</v>
      </c>
      <c r="X26" s="107">
        <v>2022</v>
      </c>
      <c r="Y26" s="107">
        <v>250</v>
      </c>
      <c r="Z26" s="107">
        <v>0</v>
      </c>
      <c r="AA26" s="107" t="s">
        <v>143</v>
      </c>
      <c r="AB26" s="107" t="s">
        <v>279</v>
      </c>
      <c r="AC26" s="107" t="s">
        <v>143</v>
      </c>
      <c r="AD26" s="212" t="s">
        <v>132</v>
      </c>
      <c r="AE26" s="212" t="s">
        <v>143</v>
      </c>
      <c r="AF26" s="212">
        <f t="shared" si="1"/>
        <v>14</v>
      </c>
      <c r="AG26" s="210">
        <f t="shared" si="2"/>
        <v>1500</v>
      </c>
      <c r="AH26" s="211">
        <f t="shared" si="3"/>
        <v>21000</v>
      </c>
      <c r="AI26" s="212"/>
    </row>
    <row r="27" spans="1:35" ht="15">
      <c r="A27" s="107">
        <v>2022</v>
      </c>
      <c r="B27" s="107">
        <v>346</v>
      </c>
      <c r="C27" s="107" t="s">
        <v>260</v>
      </c>
      <c r="D27" s="190" t="s">
        <v>280</v>
      </c>
      <c r="E27" s="107" t="s">
        <v>254</v>
      </c>
      <c r="F27" s="107" t="s">
        <v>281</v>
      </c>
      <c r="G27" s="208">
        <v>375.26</v>
      </c>
      <c r="H27" s="208">
        <v>67.67</v>
      </c>
      <c r="I27" s="107" t="s">
        <v>119</v>
      </c>
      <c r="J27" s="208">
        <f t="shared" si="0"/>
        <v>307.59</v>
      </c>
      <c r="K27" s="190" t="s">
        <v>191</v>
      </c>
      <c r="L27" s="107" t="s">
        <v>121</v>
      </c>
      <c r="M27" s="107" t="s">
        <v>282</v>
      </c>
      <c r="N27" s="107" t="s">
        <v>283</v>
      </c>
      <c r="O27" s="107" t="s">
        <v>284</v>
      </c>
      <c r="P27" s="107" t="s">
        <v>285</v>
      </c>
      <c r="Q27" s="107" t="s">
        <v>286</v>
      </c>
      <c r="R27" s="107" t="s">
        <v>126</v>
      </c>
      <c r="S27" s="107" t="s">
        <v>127</v>
      </c>
      <c r="T27" s="107" t="s">
        <v>128</v>
      </c>
      <c r="U27" s="107">
        <v>470</v>
      </c>
      <c r="V27" s="107">
        <v>5</v>
      </c>
      <c r="W27" s="107">
        <v>3</v>
      </c>
      <c r="X27" s="107">
        <v>2022</v>
      </c>
      <c r="Y27" s="107">
        <v>307</v>
      </c>
      <c r="Z27" s="107">
        <v>0</v>
      </c>
      <c r="AA27" s="107" t="s">
        <v>129</v>
      </c>
      <c r="AB27" s="107" t="s">
        <v>287</v>
      </c>
      <c r="AC27" s="107" t="s">
        <v>129</v>
      </c>
      <c r="AD27" s="212" t="s">
        <v>288</v>
      </c>
      <c r="AE27" s="212" t="s">
        <v>132</v>
      </c>
      <c r="AF27" s="212">
        <f t="shared" si="1"/>
        <v>2</v>
      </c>
      <c r="AG27" s="210">
        <f t="shared" si="2"/>
        <v>307.59</v>
      </c>
      <c r="AH27" s="211">
        <f t="shared" si="3"/>
        <v>615.18</v>
      </c>
      <c r="AI27" s="212"/>
    </row>
    <row r="28" spans="1:35" ht="15">
      <c r="A28" s="107">
        <v>2022</v>
      </c>
      <c r="B28" s="107">
        <v>347</v>
      </c>
      <c r="C28" s="107" t="s">
        <v>289</v>
      </c>
      <c r="D28" s="190" t="s">
        <v>290</v>
      </c>
      <c r="E28" s="107" t="s">
        <v>291</v>
      </c>
      <c r="F28" s="107" t="s">
        <v>292</v>
      </c>
      <c r="G28" s="208">
        <v>2500.93</v>
      </c>
      <c r="H28" s="208">
        <v>450.99</v>
      </c>
      <c r="I28" s="107" t="s">
        <v>119</v>
      </c>
      <c r="J28" s="208">
        <f t="shared" si="0"/>
        <v>2049.9399999999996</v>
      </c>
      <c r="K28" s="190" t="s">
        <v>293</v>
      </c>
      <c r="L28" s="107" t="s">
        <v>121</v>
      </c>
      <c r="M28" s="107" t="s">
        <v>294</v>
      </c>
      <c r="N28" s="107" t="s">
        <v>291</v>
      </c>
      <c r="O28" s="107" t="s">
        <v>295</v>
      </c>
      <c r="P28" s="107" t="s">
        <v>296</v>
      </c>
      <c r="Q28" s="107" t="s">
        <v>296</v>
      </c>
      <c r="R28" s="107" t="s">
        <v>152</v>
      </c>
      <c r="S28" s="107" t="s">
        <v>153</v>
      </c>
      <c r="T28" s="107" t="s">
        <v>297</v>
      </c>
      <c r="U28" s="107">
        <v>250</v>
      </c>
      <c r="V28" s="107">
        <v>5</v>
      </c>
      <c r="W28" s="107">
        <v>1</v>
      </c>
      <c r="X28" s="107">
        <v>2022</v>
      </c>
      <c r="Y28" s="107">
        <v>223</v>
      </c>
      <c r="Z28" s="107">
        <v>0</v>
      </c>
      <c r="AA28" s="107" t="s">
        <v>132</v>
      </c>
      <c r="AB28" s="107" t="s">
        <v>298</v>
      </c>
      <c r="AC28" s="107" t="s">
        <v>132</v>
      </c>
      <c r="AD28" s="212" t="s">
        <v>299</v>
      </c>
      <c r="AE28" s="212" t="s">
        <v>157</v>
      </c>
      <c r="AF28" s="212">
        <f t="shared" si="1"/>
        <v>-2</v>
      </c>
      <c r="AG28" s="210">
        <f t="shared" si="2"/>
        <v>2049.9399999999996</v>
      </c>
      <c r="AH28" s="211">
        <f t="shared" si="3"/>
        <v>-4099.879999999999</v>
      </c>
      <c r="AI28" s="212"/>
    </row>
    <row r="29" spans="1:35" ht="15">
      <c r="A29" s="107">
        <v>2022</v>
      </c>
      <c r="B29" s="107">
        <v>348</v>
      </c>
      <c r="C29" s="107" t="s">
        <v>289</v>
      </c>
      <c r="D29" s="190" t="s">
        <v>300</v>
      </c>
      <c r="E29" s="107" t="s">
        <v>291</v>
      </c>
      <c r="F29" s="107" t="s">
        <v>301</v>
      </c>
      <c r="G29" s="208">
        <v>614.88</v>
      </c>
      <c r="H29" s="208">
        <v>110.88</v>
      </c>
      <c r="I29" s="107" t="s">
        <v>119</v>
      </c>
      <c r="J29" s="208">
        <f t="shared" si="0"/>
        <v>504</v>
      </c>
      <c r="K29" s="190" t="s">
        <v>302</v>
      </c>
      <c r="L29" s="107" t="s">
        <v>121</v>
      </c>
      <c r="M29" s="107" t="s">
        <v>303</v>
      </c>
      <c r="N29" s="107" t="s">
        <v>289</v>
      </c>
      <c r="O29" s="107" t="s">
        <v>304</v>
      </c>
      <c r="P29" s="107" t="s">
        <v>305</v>
      </c>
      <c r="Q29" s="107" t="s">
        <v>305</v>
      </c>
      <c r="R29" s="107" t="s">
        <v>140</v>
      </c>
      <c r="S29" s="107" t="s">
        <v>141</v>
      </c>
      <c r="T29" s="107" t="s">
        <v>306</v>
      </c>
      <c r="U29" s="107">
        <v>1120</v>
      </c>
      <c r="V29" s="107">
        <v>15</v>
      </c>
      <c r="W29" s="107">
        <v>3</v>
      </c>
      <c r="X29" s="107">
        <v>2022</v>
      </c>
      <c r="Y29" s="107">
        <v>283</v>
      </c>
      <c r="Z29" s="107">
        <v>0</v>
      </c>
      <c r="AA29" s="107" t="s">
        <v>143</v>
      </c>
      <c r="AB29" s="107" t="s">
        <v>307</v>
      </c>
      <c r="AC29" s="107" t="s">
        <v>143</v>
      </c>
      <c r="AD29" s="212" t="s">
        <v>308</v>
      </c>
      <c r="AE29" s="212" t="s">
        <v>143</v>
      </c>
      <c r="AF29" s="212">
        <f t="shared" si="1"/>
        <v>10</v>
      </c>
      <c r="AG29" s="210">
        <f t="shared" si="2"/>
        <v>504</v>
      </c>
      <c r="AH29" s="211">
        <f t="shared" si="3"/>
        <v>5040</v>
      </c>
      <c r="AI29" s="212"/>
    </row>
    <row r="30" spans="1:35" ht="15">
      <c r="A30" s="107">
        <v>2022</v>
      </c>
      <c r="B30" s="107">
        <v>351</v>
      </c>
      <c r="C30" s="107" t="s">
        <v>289</v>
      </c>
      <c r="D30" s="190" t="s">
        <v>309</v>
      </c>
      <c r="E30" s="107" t="s">
        <v>248</v>
      </c>
      <c r="F30" s="107" t="s">
        <v>310</v>
      </c>
      <c r="G30" s="208">
        <v>570.55</v>
      </c>
      <c r="H30" s="208">
        <v>102.89</v>
      </c>
      <c r="I30" s="107" t="s">
        <v>119</v>
      </c>
      <c r="J30" s="208">
        <f t="shared" si="0"/>
        <v>467.65999999999997</v>
      </c>
      <c r="K30" s="190" t="s">
        <v>311</v>
      </c>
      <c r="L30" s="107" t="s">
        <v>121</v>
      </c>
      <c r="M30" s="107" t="s">
        <v>312</v>
      </c>
      <c r="N30" s="107" t="s">
        <v>248</v>
      </c>
      <c r="O30" s="107" t="s">
        <v>313</v>
      </c>
      <c r="P30" s="107" t="s">
        <v>314</v>
      </c>
      <c r="Q30" s="107" t="s">
        <v>314</v>
      </c>
      <c r="R30" s="107" t="s">
        <v>126</v>
      </c>
      <c r="S30" s="107" t="s">
        <v>127</v>
      </c>
      <c r="T30" s="107" t="s">
        <v>203</v>
      </c>
      <c r="U30" s="107">
        <v>460</v>
      </c>
      <c r="V30" s="107">
        <v>5</v>
      </c>
      <c r="W30" s="107">
        <v>1</v>
      </c>
      <c r="X30" s="107">
        <v>2021</v>
      </c>
      <c r="Y30" s="107">
        <v>514</v>
      </c>
      <c r="Z30" s="107">
        <v>0</v>
      </c>
      <c r="AA30" s="107" t="s">
        <v>129</v>
      </c>
      <c r="AB30" s="107" t="s">
        <v>315</v>
      </c>
      <c r="AC30" s="107" t="s">
        <v>129</v>
      </c>
      <c r="AD30" s="212" t="s">
        <v>316</v>
      </c>
      <c r="AE30" s="212" t="s">
        <v>132</v>
      </c>
      <c r="AF30" s="212">
        <f t="shared" si="1"/>
        <v>3</v>
      </c>
      <c r="AG30" s="210">
        <f t="shared" si="2"/>
        <v>467.65999999999997</v>
      </c>
      <c r="AH30" s="211">
        <f t="shared" si="3"/>
        <v>1402.98</v>
      </c>
      <c r="AI30" s="212"/>
    </row>
    <row r="31" spans="1:35" ht="15">
      <c r="A31" s="107">
        <v>2022</v>
      </c>
      <c r="B31" s="107">
        <v>351</v>
      </c>
      <c r="C31" s="107" t="s">
        <v>289</v>
      </c>
      <c r="D31" s="190" t="s">
        <v>309</v>
      </c>
      <c r="E31" s="107" t="s">
        <v>248</v>
      </c>
      <c r="F31" s="107" t="s">
        <v>310</v>
      </c>
      <c r="G31" s="208">
        <v>0.01</v>
      </c>
      <c r="H31" s="208">
        <v>0</v>
      </c>
      <c r="I31" s="107" t="s">
        <v>119</v>
      </c>
      <c r="J31" s="208">
        <f t="shared" si="0"/>
        <v>0.01</v>
      </c>
      <c r="K31" s="190" t="s">
        <v>191</v>
      </c>
      <c r="L31" s="107" t="s">
        <v>121</v>
      </c>
      <c r="M31" s="107" t="s">
        <v>312</v>
      </c>
      <c r="N31" s="107" t="s">
        <v>248</v>
      </c>
      <c r="O31" s="107" t="s">
        <v>313</v>
      </c>
      <c r="P31" s="107" t="s">
        <v>314</v>
      </c>
      <c r="Q31" s="107" t="s">
        <v>314</v>
      </c>
      <c r="R31" s="107" t="s">
        <v>126</v>
      </c>
      <c r="S31" s="107" t="s">
        <v>127</v>
      </c>
      <c r="T31" s="107" t="s">
        <v>203</v>
      </c>
      <c r="U31" s="107">
        <v>460</v>
      </c>
      <c r="V31" s="107">
        <v>5</v>
      </c>
      <c r="W31" s="107">
        <v>1</v>
      </c>
      <c r="X31" s="107">
        <v>2022</v>
      </c>
      <c r="Y31" s="107">
        <v>308</v>
      </c>
      <c r="Z31" s="107">
        <v>0</v>
      </c>
      <c r="AA31" s="107" t="s">
        <v>129</v>
      </c>
      <c r="AB31" s="107" t="s">
        <v>317</v>
      </c>
      <c r="AC31" s="107" t="s">
        <v>129</v>
      </c>
      <c r="AD31" s="212" t="s">
        <v>316</v>
      </c>
      <c r="AE31" s="212" t="s">
        <v>132</v>
      </c>
      <c r="AF31" s="212">
        <f t="shared" si="1"/>
        <v>3</v>
      </c>
      <c r="AG31" s="210">
        <f t="shared" si="2"/>
        <v>0.01</v>
      </c>
      <c r="AH31" s="211">
        <f t="shared" si="3"/>
        <v>0.03</v>
      </c>
      <c r="AI31" s="212"/>
    </row>
    <row r="32" spans="1:35" ht="15">
      <c r="A32" s="107">
        <v>2022</v>
      </c>
      <c r="B32" s="107">
        <v>352</v>
      </c>
      <c r="C32" s="107" t="s">
        <v>205</v>
      </c>
      <c r="D32" s="190" t="s">
        <v>318</v>
      </c>
      <c r="E32" s="107" t="s">
        <v>291</v>
      </c>
      <c r="F32" s="107" t="s">
        <v>319</v>
      </c>
      <c r="G32" s="208">
        <v>2697.23</v>
      </c>
      <c r="H32" s="208">
        <v>245.2</v>
      </c>
      <c r="I32" s="107" t="s">
        <v>119</v>
      </c>
      <c r="J32" s="208">
        <f t="shared" si="0"/>
        <v>2452.03</v>
      </c>
      <c r="K32" s="190" t="s">
        <v>320</v>
      </c>
      <c r="L32" s="107" t="s">
        <v>121</v>
      </c>
      <c r="M32" s="107" t="s">
        <v>321</v>
      </c>
      <c r="N32" s="107" t="s">
        <v>322</v>
      </c>
      <c r="O32" s="107" t="s">
        <v>323</v>
      </c>
      <c r="P32" s="107" t="s">
        <v>324</v>
      </c>
      <c r="Q32" s="107" t="s">
        <v>324</v>
      </c>
      <c r="R32" s="107" t="s">
        <v>325</v>
      </c>
      <c r="S32" s="107" t="s">
        <v>326</v>
      </c>
      <c r="T32" s="107" t="s">
        <v>327</v>
      </c>
      <c r="U32" s="107">
        <v>3550</v>
      </c>
      <c r="V32" s="107">
        <v>5</v>
      </c>
      <c r="W32" s="107">
        <v>2</v>
      </c>
      <c r="X32" s="107">
        <v>2022</v>
      </c>
      <c r="Y32" s="107">
        <v>102</v>
      </c>
      <c r="Z32" s="107">
        <v>0</v>
      </c>
      <c r="AA32" s="107" t="s">
        <v>328</v>
      </c>
      <c r="AB32" s="107" t="s">
        <v>329</v>
      </c>
      <c r="AC32" s="107" t="s">
        <v>328</v>
      </c>
      <c r="AD32" s="212" t="s">
        <v>330</v>
      </c>
      <c r="AE32" s="212" t="s">
        <v>328</v>
      </c>
      <c r="AF32" s="212">
        <f t="shared" si="1"/>
        <v>8</v>
      </c>
      <c r="AG32" s="210">
        <f t="shared" si="2"/>
        <v>2452.03</v>
      </c>
      <c r="AH32" s="211">
        <f t="shared" si="3"/>
        <v>19616.24</v>
      </c>
      <c r="AI32" s="212"/>
    </row>
    <row r="33" spans="1:35" ht="15">
      <c r="A33" s="107">
        <v>2022</v>
      </c>
      <c r="B33" s="107">
        <v>353</v>
      </c>
      <c r="C33" s="107" t="s">
        <v>205</v>
      </c>
      <c r="D33" s="190" t="s">
        <v>331</v>
      </c>
      <c r="E33" s="107" t="s">
        <v>332</v>
      </c>
      <c r="F33" s="107" t="s">
        <v>333</v>
      </c>
      <c r="G33" s="208">
        <v>640.5</v>
      </c>
      <c r="H33" s="208">
        <v>0</v>
      </c>
      <c r="I33" s="107" t="s">
        <v>217</v>
      </c>
      <c r="J33" s="208">
        <f t="shared" si="0"/>
        <v>640.5</v>
      </c>
      <c r="K33" s="190" t="s">
        <v>334</v>
      </c>
      <c r="L33" s="107" t="s">
        <v>121</v>
      </c>
      <c r="M33" s="107" t="s">
        <v>335</v>
      </c>
      <c r="N33" s="107" t="s">
        <v>332</v>
      </c>
      <c r="O33" s="107" t="s">
        <v>336</v>
      </c>
      <c r="P33" s="107" t="s">
        <v>191</v>
      </c>
      <c r="Q33" s="107" t="s">
        <v>337</v>
      </c>
      <c r="R33" s="107" t="s">
        <v>126</v>
      </c>
      <c r="S33" s="107" t="s">
        <v>127</v>
      </c>
      <c r="T33" s="107" t="s">
        <v>338</v>
      </c>
      <c r="U33" s="107">
        <v>580</v>
      </c>
      <c r="V33" s="107">
        <v>5</v>
      </c>
      <c r="W33" s="107">
        <v>3</v>
      </c>
      <c r="X33" s="107">
        <v>2022</v>
      </c>
      <c r="Y33" s="107">
        <v>7</v>
      </c>
      <c r="Z33" s="107">
        <v>0</v>
      </c>
      <c r="AA33" s="107" t="s">
        <v>129</v>
      </c>
      <c r="AB33" s="107" t="s">
        <v>339</v>
      </c>
      <c r="AC33" s="107" t="s">
        <v>129</v>
      </c>
      <c r="AD33" s="212" t="s">
        <v>340</v>
      </c>
      <c r="AE33" s="212" t="s">
        <v>132</v>
      </c>
      <c r="AF33" s="212">
        <f t="shared" si="1"/>
        <v>-7</v>
      </c>
      <c r="AG33" s="210">
        <f t="shared" si="2"/>
        <v>640.5</v>
      </c>
      <c r="AH33" s="211">
        <f t="shared" si="3"/>
        <v>-4483.5</v>
      </c>
      <c r="AI33" s="212"/>
    </row>
    <row r="34" spans="1:35" ht="15">
      <c r="A34" s="107">
        <v>2022</v>
      </c>
      <c r="B34" s="107">
        <v>354</v>
      </c>
      <c r="C34" s="107" t="s">
        <v>205</v>
      </c>
      <c r="D34" s="190" t="s">
        <v>341</v>
      </c>
      <c r="E34" s="107" t="s">
        <v>291</v>
      </c>
      <c r="F34" s="107" t="s">
        <v>342</v>
      </c>
      <c r="G34" s="208">
        <v>399.94</v>
      </c>
      <c r="H34" s="208">
        <v>6.34</v>
      </c>
      <c r="I34" s="107" t="s">
        <v>119</v>
      </c>
      <c r="J34" s="208">
        <f t="shared" si="0"/>
        <v>393.6</v>
      </c>
      <c r="K34" s="190" t="s">
        <v>343</v>
      </c>
      <c r="L34" s="107" t="s">
        <v>121</v>
      </c>
      <c r="M34" s="107" t="s">
        <v>344</v>
      </c>
      <c r="N34" s="107" t="s">
        <v>345</v>
      </c>
      <c r="O34" s="107" t="s">
        <v>346</v>
      </c>
      <c r="P34" s="107" t="s">
        <v>347</v>
      </c>
      <c r="Q34" s="107" t="s">
        <v>347</v>
      </c>
      <c r="R34" s="107" t="s">
        <v>152</v>
      </c>
      <c r="S34" s="107" t="s">
        <v>153</v>
      </c>
      <c r="T34" s="107" t="s">
        <v>348</v>
      </c>
      <c r="U34" s="107">
        <v>1900</v>
      </c>
      <c r="V34" s="107">
        <v>10</v>
      </c>
      <c r="W34" s="107">
        <v>1</v>
      </c>
      <c r="X34" s="107">
        <v>2022</v>
      </c>
      <c r="Y34" s="107">
        <v>346</v>
      </c>
      <c r="Z34" s="107">
        <v>0</v>
      </c>
      <c r="AA34" s="107" t="s">
        <v>132</v>
      </c>
      <c r="AB34" s="107" t="s">
        <v>349</v>
      </c>
      <c r="AC34" s="107" t="s">
        <v>132</v>
      </c>
      <c r="AD34" s="212" t="s">
        <v>350</v>
      </c>
      <c r="AE34" s="212" t="s">
        <v>157</v>
      </c>
      <c r="AF34" s="212">
        <f t="shared" si="1"/>
        <v>-11</v>
      </c>
      <c r="AG34" s="210">
        <f t="shared" si="2"/>
        <v>393.6</v>
      </c>
      <c r="AH34" s="211">
        <f t="shared" si="3"/>
        <v>-4329.6</v>
      </c>
      <c r="AI34" s="212"/>
    </row>
    <row r="35" spans="1:35" ht="15">
      <c r="A35" s="107">
        <v>2022</v>
      </c>
      <c r="B35" s="107">
        <v>355</v>
      </c>
      <c r="C35" s="107" t="s">
        <v>205</v>
      </c>
      <c r="D35" s="190" t="s">
        <v>351</v>
      </c>
      <c r="E35" s="107" t="s">
        <v>291</v>
      </c>
      <c r="F35" s="107" t="s">
        <v>352</v>
      </c>
      <c r="G35" s="208">
        <v>724.38</v>
      </c>
      <c r="H35" s="208">
        <v>130.63</v>
      </c>
      <c r="I35" s="107" t="s">
        <v>119</v>
      </c>
      <c r="J35" s="208">
        <f t="shared" si="0"/>
        <v>593.75</v>
      </c>
      <c r="K35" s="190" t="s">
        <v>353</v>
      </c>
      <c r="L35" s="107" t="s">
        <v>121</v>
      </c>
      <c r="M35" s="107" t="s">
        <v>354</v>
      </c>
      <c r="N35" s="107" t="s">
        <v>355</v>
      </c>
      <c r="O35" s="107" t="s">
        <v>356</v>
      </c>
      <c r="P35" s="107" t="s">
        <v>357</v>
      </c>
      <c r="Q35" s="107" t="s">
        <v>357</v>
      </c>
      <c r="R35" s="107" t="s">
        <v>358</v>
      </c>
      <c r="S35" s="107" t="s">
        <v>359</v>
      </c>
      <c r="T35" s="107" t="s">
        <v>170</v>
      </c>
      <c r="U35" s="107">
        <v>140</v>
      </c>
      <c r="V35" s="107">
        <v>5</v>
      </c>
      <c r="W35" s="107">
        <v>15</v>
      </c>
      <c r="X35" s="107">
        <v>2022</v>
      </c>
      <c r="Y35" s="107">
        <v>503</v>
      </c>
      <c r="Z35" s="107">
        <v>0</v>
      </c>
      <c r="AA35" s="107" t="s">
        <v>132</v>
      </c>
      <c r="AB35" s="107" t="s">
        <v>360</v>
      </c>
      <c r="AC35" s="107" t="s">
        <v>177</v>
      </c>
      <c r="AD35" s="212" t="s">
        <v>178</v>
      </c>
      <c r="AE35" s="212" t="s">
        <v>178</v>
      </c>
      <c r="AF35" s="212">
        <f t="shared" si="1"/>
        <v>0</v>
      </c>
      <c r="AG35" s="210">
        <f t="shared" si="2"/>
        <v>593.75</v>
      </c>
      <c r="AH35" s="211">
        <f t="shared" si="3"/>
        <v>0</v>
      </c>
      <c r="AI35" s="212"/>
    </row>
    <row r="36" spans="1:35" ht="15">
      <c r="A36" s="107">
        <v>2022</v>
      </c>
      <c r="B36" s="107">
        <v>356</v>
      </c>
      <c r="C36" s="107" t="s">
        <v>205</v>
      </c>
      <c r="D36" s="190" t="s">
        <v>361</v>
      </c>
      <c r="E36" s="107" t="s">
        <v>291</v>
      </c>
      <c r="F36" s="107" t="s">
        <v>362</v>
      </c>
      <c r="G36" s="208">
        <v>1830</v>
      </c>
      <c r="H36" s="208">
        <v>330</v>
      </c>
      <c r="I36" s="107" t="s">
        <v>119</v>
      </c>
      <c r="J36" s="208">
        <f t="shared" si="0"/>
        <v>1500</v>
      </c>
      <c r="K36" s="190" t="s">
        <v>363</v>
      </c>
      <c r="L36" s="107" t="s">
        <v>121</v>
      </c>
      <c r="M36" s="107" t="s">
        <v>364</v>
      </c>
      <c r="N36" s="107" t="s">
        <v>131</v>
      </c>
      <c r="O36" s="107" t="s">
        <v>365</v>
      </c>
      <c r="P36" s="107" t="s">
        <v>366</v>
      </c>
      <c r="Q36" s="107" t="s">
        <v>191</v>
      </c>
      <c r="R36" s="107" t="s">
        <v>358</v>
      </c>
      <c r="S36" s="107" t="s">
        <v>359</v>
      </c>
      <c r="T36" s="107" t="s">
        <v>367</v>
      </c>
      <c r="U36" s="107">
        <v>360</v>
      </c>
      <c r="V36" s="107">
        <v>20</v>
      </c>
      <c r="W36" s="107">
        <v>1</v>
      </c>
      <c r="X36" s="107">
        <v>2022</v>
      </c>
      <c r="Y36" s="107">
        <v>111</v>
      </c>
      <c r="Z36" s="107">
        <v>0</v>
      </c>
      <c r="AA36" s="107" t="s">
        <v>368</v>
      </c>
      <c r="AB36" s="107" t="s">
        <v>369</v>
      </c>
      <c r="AC36" s="107" t="s">
        <v>368</v>
      </c>
      <c r="AD36" s="212" t="s">
        <v>143</v>
      </c>
      <c r="AE36" s="212" t="s">
        <v>370</v>
      </c>
      <c r="AF36" s="212">
        <f t="shared" si="1"/>
        <v>33</v>
      </c>
      <c r="AG36" s="210">
        <f t="shared" si="2"/>
        <v>1500</v>
      </c>
      <c r="AH36" s="211">
        <f t="shared" si="3"/>
        <v>49500</v>
      </c>
      <c r="AI36" s="212"/>
    </row>
    <row r="37" spans="1:35" ht="15">
      <c r="A37" s="107">
        <v>2022</v>
      </c>
      <c r="B37" s="107">
        <v>357</v>
      </c>
      <c r="C37" s="107" t="s">
        <v>205</v>
      </c>
      <c r="D37" s="190" t="s">
        <v>371</v>
      </c>
      <c r="E37" s="107" t="s">
        <v>131</v>
      </c>
      <c r="F37" s="107" t="s">
        <v>372</v>
      </c>
      <c r="G37" s="208">
        <v>526.83</v>
      </c>
      <c r="H37" s="208">
        <v>38.78</v>
      </c>
      <c r="I37" s="107" t="s">
        <v>119</v>
      </c>
      <c r="J37" s="208">
        <f t="shared" si="0"/>
        <v>488.05000000000007</v>
      </c>
      <c r="K37" s="190" t="s">
        <v>373</v>
      </c>
      <c r="L37" s="107" t="s">
        <v>121</v>
      </c>
      <c r="M37" s="107" t="s">
        <v>374</v>
      </c>
      <c r="N37" s="107" t="s">
        <v>375</v>
      </c>
      <c r="O37" s="107" t="s">
        <v>365</v>
      </c>
      <c r="P37" s="107" t="s">
        <v>366</v>
      </c>
      <c r="Q37" s="107" t="s">
        <v>191</v>
      </c>
      <c r="R37" s="107" t="s">
        <v>358</v>
      </c>
      <c r="S37" s="107" t="s">
        <v>359</v>
      </c>
      <c r="T37" s="107" t="s">
        <v>367</v>
      </c>
      <c r="U37" s="107">
        <v>360</v>
      </c>
      <c r="V37" s="107">
        <v>15</v>
      </c>
      <c r="W37" s="107">
        <v>1</v>
      </c>
      <c r="X37" s="107">
        <v>2022</v>
      </c>
      <c r="Y37" s="107">
        <v>112</v>
      </c>
      <c r="Z37" s="107">
        <v>0</v>
      </c>
      <c r="AA37" s="107" t="s">
        <v>368</v>
      </c>
      <c r="AB37" s="107" t="s">
        <v>376</v>
      </c>
      <c r="AC37" s="107" t="s">
        <v>368</v>
      </c>
      <c r="AD37" s="212" t="s">
        <v>377</v>
      </c>
      <c r="AE37" s="212" t="s">
        <v>370</v>
      </c>
      <c r="AF37" s="212">
        <f t="shared" si="1"/>
        <v>32</v>
      </c>
      <c r="AG37" s="210">
        <f t="shared" si="2"/>
        <v>488.05000000000007</v>
      </c>
      <c r="AH37" s="211">
        <f t="shared" si="3"/>
        <v>15617.600000000002</v>
      </c>
      <c r="AI37" s="212"/>
    </row>
    <row r="38" spans="1:35" ht="15">
      <c r="A38" s="107">
        <v>2022</v>
      </c>
      <c r="B38" s="107">
        <v>358</v>
      </c>
      <c r="C38" s="107" t="s">
        <v>205</v>
      </c>
      <c r="D38" s="190" t="s">
        <v>378</v>
      </c>
      <c r="E38" s="107" t="s">
        <v>291</v>
      </c>
      <c r="F38" s="107" t="s">
        <v>379</v>
      </c>
      <c r="G38" s="208">
        <v>1214.3</v>
      </c>
      <c r="H38" s="208">
        <v>46.7</v>
      </c>
      <c r="I38" s="107" t="s">
        <v>119</v>
      </c>
      <c r="J38" s="208">
        <f t="shared" si="0"/>
        <v>1167.6</v>
      </c>
      <c r="K38" s="190" t="s">
        <v>380</v>
      </c>
      <c r="L38" s="107" t="s">
        <v>121</v>
      </c>
      <c r="M38" s="107" t="s">
        <v>381</v>
      </c>
      <c r="N38" s="107" t="s">
        <v>375</v>
      </c>
      <c r="O38" s="107" t="s">
        <v>382</v>
      </c>
      <c r="P38" s="107" t="s">
        <v>383</v>
      </c>
      <c r="Q38" s="107" t="s">
        <v>383</v>
      </c>
      <c r="R38" s="107" t="s">
        <v>152</v>
      </c>
      <c r="S38" s="107" t="s">
        <v>153</v>
      </c>
      <c r="T38" s="107" t="s">
        <v>384</v>
      </c>
      <c r="U38" s="107">
        <v>1890</v>
      </c>
      <c r="V38" s="107">
        <v>15</v>
      </c>
      <c r="W38" s="107">
        <v>1</v>
      </c>
      <c r="X38" s="107">
        <v>2022</v>
      </c>
      <c r="Y38" s="107">
        <v>299</v>
      </c>
      <c r="Z38" s="107">
        <v>0</v>
      </c>
      <c r="AA38" s="107" t="s">
        <v>132</v>
      </c>
      <c r="AB38" s="107" t="s">
        <v>385</v>
      </c>
      <c r="AC38" s="107" t="s">
        <v>132</v>
      </c>
      <c r="AD38" s="212" t="s">
        <v>377</v>
      </c>
      <c r="AE38" s="212" t="s">
        <v>157</v>
      </c>
      <c r="AF38" s="212">
        <f t="shared" si="1"/>
        <v>-14</v>
      </c>
      <c r="AG38" s="210">
        <f t="shared" si="2"/>
        <v>1167.6</v>
      </c>
      <c r="AH38" s="211">
        <f t="shared" si="3"/>
        <v>-16346.399999999998</v>
      </c>
      <c r="AI38" s="212"/>
    </row>
    <row r="39" spans="1:35" ht="15">
      <c r="A39" s="107">
        <v>2022</v>
      </c>
      <c r="B39" s="107">
        <v>359</v>
      </c>
      <c r="C39" s="107" t="s">
        <v>205</v>
      </c>
      <c r="D39" s="190" t="s">
        <v>386</v>
      </c>
      <c r="E39" s="107" t="s">
        <v>322</v>
      </c>
      <c r="F39" s="107" t="s">
        <v>387</v>
      </c>
      <c r="G39" s="208">
        <v>9478.18</v>
      </c>
      <c r="H39" s="208">
        <v>0</v>
      </c>
      <c r="I39" s="107" t="s">
        <v>217</v>
      </c>
      <c r="J39" s="208">
        <f t="shared" si="0"/>
        <v>9478.18</v>
      </c>
      <c r="K39" s="190" t="s">
        <v>388</v>
      </c>
      <c r="L39" s="107" t="s">
        <v>121</v>
      </c>
      <c r="M39" s="107" t="s">
        <v>389</v>
      </c>
      <c r="N39" s="107" t="s">
        <v>390</v>
      </c>
      <c r="O39" s="107" t="s">
        <v>391</v>
      </c>
      <c r="P39" s="107" t="s">
        <v>392</v>
      </c>
      <c r="Q39" s="107" t="s">
        <v>393</v>
      </c>
      <c r="R39" s="107" t="s">
        <v>126</v>
      </c>
      <c r="S39" s="107" t="s">
        <v>127</v>
      </c>
      <c r="T39" s="107" t="s">
        <v>257</v>
      </c>
      <c r="U39" s="107">
        <v>2780</v>
      </c>
      <c r="V39" s="107">
        <v>20</v>
      </c>
      <c r="W39" s="107">
        <v>1</v>
      </c>
      <c r="X39" s="107">
        <v>2022</v>
      </c>
      <c r="Y39" s="107">
        <v>3</v>
      </c>
      <c r="Z39" s="107">
        <v>0</v>
      </c>
      <c r="AA39" s="107" t="s">
        <v>129</v>
      </c>
      <c r="AB39" s="107" t="s">
        <v>394</v>
      </c>
      <c r="AC39" s="107" t="s">
        <v>129</v>
      </c>
      <c r="AD39" s="212" t="s">
        <v>395</v>
      </c>
      <c r="AE39" s="212" t="s">
        <v>132</v>
      </c>
      <c r="AF39" s="212">
        <f t="shared" si="1"/>
        <v>-11</v>
      </c>
      <c r="AG39" s="210">
        <f t="shared" si="2"/>
        <v>9478.18</v>
      </c>
      <c r="AH39" s="211">
        <f t="shared" si="3"/>
        <v>-104259.98000000001</v>
      </c>
      <c r="AI39" s="212"/>
    </row>
    <row r="40" spans="1:35" ht="15">
      <c r="A40" s="107">
        <v>2022</v>
      </c>
      <c r="B40" s="107">
        <v>360</v>
      </c>
      <c r="C40" s="107" t="s">
        <v>205</v>
      </c>
      <c r="D40" s="190" t="s">
        <v>396</v>
      </c>
      <c r="E40" s="107" t="s">
        <v>131</v>
      </c>
      <c r="F40" s="107" t="s">
        <v>397</v>
      </c>
      <c r="G40" s="208">
        <v>854.37</v>
      </c>
      <c r="H40" s="208">
        <v>154.07</v>
      </c>
      <c r="I40" s="107" t="s">
        <v>119</v>
      </c>
      <c r="J40" s="208">
        <f aca="true" t="shared" si="4" ref="J40:J71">IF(I40="SI",G40-H40,G40)</f>
        <v>700.3</v>
      </c>
      <c r="K40" s="190" t="s">
        <v>398</v>
      </c>
      <c r="L40" s="107" t="s">
        <v>121</v>
      </c>
      <c r="M40" s="107" t="s">
        <v>399</v>
      </c>
      <c r="N40" s="107" t="s">
        <v>131</v>
      </c>
      <c r="O40" s="107" t="s">
        <v>235</v>
      </c>
      <c r="P40" s="107" t="s">
        <v>236</v>
      </c>
      <c r="Q40" s="107" t="s">
        <v>236</v>
      </c>
      <c r="R40" s="107" t="s">
        <v>126</v>
      </c>
      <c r="S40" s="107" t="s">
        <v>127</v>
      </c>
      <c r="T40" s="107" t="s">
        <v>237</v>
      </c>
      <c r="U40" s="107">
        <v>2890</v>
      </c>
      <c r="V40" s="107">
        <v>5</v>
      </c>
      <c r="W40" s="107">
        <v>2</v>
      </c>
      <c r="X40" s="107">
        <v>2022</v>
      </c>
      <c r="Y40" s="107">
        <v>192</v>
      </c>
      <c r="Z40" s="107">
        <v>0</v>
      </c>
      <c r="AA40" s="107" t="s">
        <v>129</v>
      </c>
      <c r="AB40" s="107" t="s">
        <v>400</v>
      </c>
      <c r="AC40" s="107" t="s">
        <v>132</v>
      </c>
      <c r="AD40" s="212" t="s">
        <v>143</v>
      </c>
      <c r="AE40" s="212" t="s">
        <v>132</v>
      </c>
      <c r="AF40" s="212">
        <f aca="true" t="shared" si="5" ref="AF40:AF71">AE40-AD40</f>
        <v>-14</v>
      </c>
      <c r="AG40" s="210">
        <f aca="true" t="shared" si="6" ref="AG40:AG71">IF(AI40="SI",0,J40)</f>
        <v>700.3</v>
      </c>
      <c r="AH40" s="211">
        <f aca="true" t="shared" si="7" ref="AH40:AH71">AG40*AF40</f>
        <v>-9804.199999999999</v>
      </c>
      <c r="AI40" s="212"/>
    </row>
    <row r="41" spans="1:35" ht="15">
      <c r="A41" s="107">
        <v>2022</v>
      </c>
      <c r="B41" s="107">
        <v>361</v>
      </c>
      <c r="C41" s="107" t="s">
        <v>205</v>
      </c>
      <c r="D41" s="190" t="s">
        <v>401</v>
      </c>
      <c r="E41" s="107" t="s">
        <v>291</v>
      </c>
      <c r="F41" s="107" t="s">
        <v>402</v>
      </c>
      <c r="G41" s="208">
        <v>85</v>
      </c>
      <c r="H41" s="208">
        <v>0</v>
      </c>
      <c r="I41" s="107" t="s">
        <v>217</v>
      </c>
      <c r="J41" s="208">
        <f t="shared" si="4"/>
        <v>85</v>
      </c>
      <c r="K41" s="190" t="s">
        <v>403</v>
      </c>
      <c r="L41" s="107" t="s">
        <v>121</v>
      </c>
      <c r="M41" s="107" t="s">
        <v>404</v>
      </c>
      <c r="N41" s="107" t="s">
        <v>405</v>
      </c>
      <c r="O41" s="107" t="s">
        <v>406</v>
      </c>
      <c r="P41" s="107" t="s">
        <v>407</v>
      </c>
      <c r="Q41" s="107" t="s">
        <v>407</v>
      </c>
      <c r="R41" s="107" t="s">
        <v>152</v>
      </c>
      <c r="S41" s="107" t="s">
        <v>153</v>
      </c>
      <c r="T41" s="107" t="s">
        <v>170</v>
      </c>
      <c r="U41" s="107">
        <v>140</v>
      </c>
      <c r="V41" s="107">
        <v>5</v>
      </c>
      <c r="W41" s="107">
        <v>11</v>
      </c>
      <c r="X41" s="107">
        <v>2022</v>
      </c>
      <c r="Y41" s="107">
        <v>483</v>
      </c>
      <c r="Z41" s="107">
        <v>0</v>
      </c>
      <c r="AA41" s="107" t="s">
        <v>132</v>
      </c>
      <c r="AB41" s="107" t="s">
        <v>408</v>
      </c>
      <c r="AC41" s="107" t="s">
        <v>132</v>
      </c>
      <c r="AD41" s="212" t="s">
        <v>409</v>
      </c>
      <c r="AE41" s="212" t="s">
        <v>157</v>
      </c>
      <c r="AF41" s="212">
        <f t="shared" si="5"/>
        <v>-5</v>
      </c>
      <c r="AG41" s="210">
        <f t="shared" si="6"/>
        <v>85</v>
      </c>
      <c r="AH41" s="211">
        <f t="shared" si="7"/>
        <v>-425</v>
      </c>
      <c r="AI41" s="212"/>
    </row>
    <row r="42" spans="1:35" ht="15">
      <c r="A42" s="107">
        <v>2022</v>
      </c>
      <c r="B42" s="107">
        <v>362</v>
      </c>
      <c r="C42" s="107" t="s">
        <v>205</v>
      </c>
      <c r="D42" s="190" t="s">
        <v>410</v>
      </c>
      <c r="E42" s="107" t="s">
        <v>291</v>
      </c>
      <c r="F42" s="107" t="s">
        <v>411</v>
      </c>
      <c r="G42" s="208">
        <v>324.98</v>
      </c>
      <c r="H42" s="208">
        <v>58.6</v>
      </c>
      <c r="I42" s="107" t="s">
        <v>119</v>
      </c>
      <c r="J42" s="208">
        <f t="shared" si="4"/>
        <v>266.38</v>
      </c>
      <c r="K42" s="190" t="s">
        <v>412</v>
      </c>
      <c r="L42" s="107" t="s">
        <v>121</v>
      </c>
      <c r="M42" s="107" t="s">
        <v>413</v>
      </c>
      <c r="N42" s="107" t="s">
        <v>332</v>
      </c>
      <c r="O42" s="107" t="s">
        <v>414</v>
      </c>
      <c r="P42" s="107" t="s">
        <v>415</v>
      </c>
      <c r="Q42" s="107" t="s">
        <v>191</v>
      </c>
      <c r="R42" s="107" t="s">
        <v>126</v>
      </c>
      <c r="S42" s="107" t="s">
        <v>127</v>
      </c>
      <c r="T42" s="107" t="s">
        <v>192</v>
      </c>
      <c r="U42" s="107">
        <v>2770</v>
      </c>
      <c r="V42" s="107">
        <v>10</v>
      </c>
      <c r="W42" s="107">
        <v>1</v>
      </c>
      <c r="X42" s="107">
        <v>2022</v>
      </c>
      <c r="Y42" s="107">
        <v>9</v>
      </c>
      <c r="Z42" s="107">
        <v>0</v>
      </c>
      <c r="AA42" s="107" t="s">
        <v>129</v>
      </c>
      <c r="AB42" s="107" t="s">
        <v>416</v>
      </c>
      <c r="AC42" s="107" t="s">
        <v>129</v>
      </c>
      <c r="AD42" s="212" t="s">
        <v>340</v>
      </c>
      <c r="AE42" s="212" t="s">
        <v>132</v>
      </c>
      <c r="AF42" s="212">
        <f t="shared" si="5"/>
        <v>-7</v>
      </c>
      <c r="AG42" s="210">
        <f t="shared" si="6"/>
        <v>266.38</v>
      </c>
      <c r="AH42" s="211">
        <f t="shared" si="7"/>
        <v>-1864.6599999999999</v>
      </c>
      <c r="AI42" s="212"/>
    </row>
    <row r="43" spans="1:35" ht="15">
      <c r="A43" s="107">
        <v>2022</v>
      </c>
      <c r="B43" s="107">
        <v>362</v>
      </c>
      <c r="C43" s="107" t="s">
        <v>205</v>
      </c>
      <c r="D43" s="190" t="s">
        <v>410</v>
      </c>
      <c r="E43" s="107" t="s">
        <v>291</v>
      </c>
      <c r="F43" s="107" t="s">
        <v>417</v>
      </c>
      <c r="G43" s="208">
        <v>46.45</v>
      </c>
      <c r="H43" s="208">
        <v>8.38</v>
      </c>
      <c r="I43" s="107" t="s">
        <v>119</v>
      </c>
      <c r="J43" s="208">
        <f t="shared" si="4"/>
        <v>38.07</v>
      </c>
      <c r="K43" s="190" t="s">
        <v>412</v>
      </c>
      <c r="L43" s="107" t="s">
        <v>121</v>
      </c>
      <c r="M43" s="107" t="s">
        <v>413</v>
      </c>
      <c r="N43" s="107" t="s">
        <v>332</v>
      </c>
      <c r="O43" s="107" t="s">
        <v>414</v>
      </c>
      <c r="P43" s="107" t="s">
        <v>415</v>
      </c>
      <c r="Q43" s="107" t="s">
        <v>191</v>
      </c>
      <c r="R43" s="107" t="s">
        <v>140</v>
      </c>
      <c r="S43" s="107" t="s">
        <v>141</v>
      </c>
      <c r="T43" s="107" t="s">
        <v>306</v>
      </c>
      <c r="U43" s="107">
        <v>1120</v>
      </c>
      <c r="V43" s="107">
        <v>15</v>
      </c>
      <c r="W43" s="107">
        <v>1</v>
      </c>
      <c r="X43" s="107">
        <v>2022</v>
      </c>
      <c r="Y43" s="107">
        <v>8</v>
      </c>
      <c r="Z43" s="107">
        <v>0</v>
      </c>
      <c r="AA43" s="107" t="s">
        <v>143</v>
      </c>
      <c r="AB43" s="107" t="s">
        <v>418</v>
      </c>
      <c r="AC43" s="107" t="s">
        <v>143</v>
      </c>
      <c r="AD43" s="212" t="s">
        <v>340</v>
      </c>
      <c r="AE43" s="212" t="s">
        <v>143</v>
      </c>
      <c r="AF43" s="212">
        <f t="shared" si="5"/>
        <v>7</v>
      </c>
      <c r="AG43" s="210">
        <f t="shared" si="6"/>
        <v>38.07</v>
      </c>
      <c r="AH43" s="211">
        <f t="shared" si="7"/>
        <v>266.49</v>
      </c>
      <c r="AI43" s="212"/>
    </row>
    <row r="44" spans="1:35" ht="15">
      <c r="A44" s="107">
        <v>2022</v>
      </c>
      <c r="B44" s="107">
        <v>363</v>
      </c>
      <c r="C44" s="107" t="s">
        <v>205</v>
      </c>
      <c r="D44" s="190" t="s">
        <v>419</v>
      </c>
      <c r="E44" s="107" t="s">
        <v>291</v>
      </c>
      <c r="F44" s="107" t="s">
        <v>420</v>
      </c>
      <c r="G44" s="208">
        <v>47.58</v>
      </c>
      <c r="H44" s="208">
        <v>8.58</v>
      </c>
      <c r="I44" s="107" t="s">
        <v>119</v>
      </c>
      <c r="J44" s="208">
        <f t="shared" si="4"/>
        <v>39</v>
      </c>
      <c r="K44" s="190" t="s">
        <v>136</v>
      </c>
      <c r="L44" s="107" t="s">
        <v>121</v>
      </c>
      <c r="M44" s="107" t="s">
        <v>421</v>
      </c>
      <c r="N44" s="107" t="s">
        <v>422</v>
      </c>
      <c r="O44" s="107" t="s">
        <v>138</v>
      </c>
      <c r="P44" s="107" t="s">
        <v>139</v>
      </c>
      <c r="Q44" s="107" t="s">
        <v>139</v>
      </c>
      <c r="R44" s="107" t="s">
        <v>140</v>
      </c>
      <c r="S44" s="107" t="s">
        <v>141</v>
      </c>
      <c r="T44" s="107" t="s">
        <v>142</v>
      </c>
      <c r="U44" s="107">
        <v>1130</v>
      </c>
      <c r="V44" s="107">
        <v>10</v>
      </c>
      <c r="W44" s="107">
        <v>1</v>
      </c>
      <c r="X44" s="107">
        <v>2022</v>
      </c>
      <c r="Y44" s="107">
        <v>167</v>
      </c>
      <c r="Z44" s="107">
        <v>0</v>
      </c>
      <c r="AA44" s="107" t="s">
        <v>143</v>
      </c>
      <c r="AB44" s="107" t="s">
        <v>144</v>
      </c>
      <c r="AC44" s="107" t="s">
        <v>143</v>
      </c>
      <c r="AD44" s="212" t="s">
        <v>328</v>
      </c>
      <c r="AE44" s="212" t="s">
        <v>143</v>
      </c>
      <c r="AF44" s="212">
        <f t="shared" si="5"/>
        <v>-2</v>
      </c>
      <c r="AG44" s="210">
        <f t="shared" si="6"/>
        <v>39</v>
      </c>
      <c r="AH44" s="211">
        <f t="shared" si="7"/>
        <v>-78</v>
      </c>
      <c r="AI44" s="212"/>
    </row>
    <row r="45" spans="1:35" ht="15">
      <c r="A45" s="107">
        <v>2022</v>
      </c>
      <c r="B45" s="107">
        <v>364</v>
      </c>
      <c r="C45" s="107" t="s">
        <v>205</v>
      </c>
      <c r="D45" s="190" t="s">
        <v>423</v>
      </c>
      <c r="E45" s="107" t="s">
        <v>291</v>
      </c>
      <c r="F45" s="107" t="s">
        <v>424</v>
      </c>
      <c r="G45" s="208">
        <v>88.96</v>
      </c>
      <c r="H45" s="208">
        <v>16.04</v>
      </c>
      <c r="I45" s="107" t="s">
        <v>119</v>
      </c>
      <c r="J45" s="208">
        <f t="shared" si="4"/>
        <v>72.91999999999999</v>
      </c>
      <c r="K45" s="190" t="s">
        <v>136</v>
      </c>
      <c r="L45" s="107" t="s">
        <v>121</v>
      </c>
      <c r="M45" s="107" t="s">
        <v>425</v>
      </c>
      <c r="N45" s="107" t="s">
        <v>375</v>
      </c>
      <c r="O45" s="107" t="s">
        <v>138</v>
      </c>
      <c r="P45" s="107" t="s">
        <v>139</v>
      </c>
      <c r="Q45" s="107" t="s">
        <v>139</v>
      </c>
      <c r="R45" s="107" t="s">
        <v>140</v>
      </c>
      <c r="S45" s="107" t="s">
        <v>141</v>
      </c>
      <c r="T45" s="107" t="s">
        <v>142</v>
      </c>
      <c r="U45" s="107">
        <v>1130</v>
      </c>
      <c r="V45" s="107">
        <v>10</v>
      </c>
      <c r="W45" s="107">
        <v>1</v>
      </c>
      <c r="X45" s="107">
        <v>2022</v>
      </c>
      <c r="Y45" s="107">
        <v>167</v>
      </c>
      <c r="Z45" s="107">
        <v>0</v>
      </c>
      <c r="AA45" s="107" t="s">
        <v>143</v>
      </c>
      <c r="AB45" s="107" t="s">
        <v>144</v>
      </c>
      <c r="AC45" s="107" t="s">
        <v>143</v>
      </c>
      <c r="AD45" s="212" t="s">
        <v>377</v>
      </c>
      <c r="AE45" s="212" t="s">
        <v>143</v>
      </c>
      <c r="AF45" s="212">
        <f t="shared" si="5"/>
        <v>-1</v>
      </c>
      <c r="AG45" s="210">
        <f t="shared" si="6"/>
        <v>72.91999999999999</v>
      </c>
      <c r="AH45" s="211">
        <f t="shared" si="7"/>
        <v>-72.91999999999999</v>
      </c>
      <c r="AI45" s="212"/>
    </row>
    <row r="46" spans="1:35" ht="15">
      <c r="A46" s="107">
        <v>2022</v>
      </c>
      <c r="B46" s="107">
        <v>365</v>
      </c>
      <c r="C46" s="107" t="s">
        <v>205</v>
      </c>
      <c r="D46" s="190" t="s">
        <v>426</v>
      </c>
      <c r="E46" s="107" t="s">
        <v>291</v>
      </c>
      <c r="F46" s="107" t="s">
        <v>427</v>
      </c>
      <c r="G46" s="208">
        <v>61</v>
      </c>
      <c r="H46" s="208">
        <v>11</v>
      </c>
      <c r="I46" s="107" t="s">
        <v>119</v>
      </c>
      <c r="J46" s="208">
        <f t="shared" si="4"/>
        <v>50</v>
      </c>
      <c r="K46" s="190" t="s">
        <v>428</v>
      </c>
      <c r="L46" s="107" t="s">
        <v>121</v>
      </c>
      <c r="M46" s="107" t="s">
        <v>429</v>
      </c>
      <c r="N46" s="107" t="s">
        <v>390</v>
      </c>
      <c r="O46" s="107" t="s">
        <v>356</v>
      </c>
      <c r="P46" s="107" t="s">
        <v>357</v>
      </c>
      <c r="Q46" s="107" t="s">
        <v>357</v>
      </c>
      <c r="R46" s="107" t="s">
        <v>152</v>
      </c>
      <c r="S46" s="107" t="s">
        <v>153</v>
      </c>
      <c r="T46" s="107" t="s">
        <v>170</v>
      </c>
      <c r="U46" s="107">
        <v>140</v>
      </c>
      <c r="V46" s="107">
        <v>5</v>
      </c>
      <c r="W46" s="107">
        <v>12</v>
      </c>
      <c r="X46" s="107">
        <v>2022</v>
      </c>
      <c r="Y46" s="107">
        <v>217</v>
      </c>
      <c r="Z46" s="107">
        <v>0</v>
      </c>
      <c r="AA46" s="107" t="s">
        <v>132</v>
      </c>
      <c r="AB46" s="107" t="s">
        <v>430</v>
      </c>
      <c r="AC46" s="107" t="s">
        <v>132</v>
      </c>
      <c r="AD46" s="212" t="s">
        <v>395</v>
      </c>
      <c r="AE46" s="212" t="s">
        <v>157</v>
      </c>
      <c r="AF46" s="212">
        <f t="shared" si="5"/>
        <v>-10</v>
      </c>
      <c r="AG46" s="210">
        <f t="shared" si="6"/>
        <v>50</v>
      </c>
      <c r="AH46" s="211">
        <f t="shared" si="7"/>
        <v>-500</v>
      </c>
      <c r="AI46" s="212"/>
    </row>
    <row r="47" spans="1:35" ht="15">
      <c r="A47" s="107">
        <v>2022</v>
      </c>
      <c r="B47" s="107">
        <v>365</v>
      </c>
      <c r="C47" s="107" t="s">
        <v>205</v>
      </c>
      <c r="D47" s="190" t="s">
        <v>426</v>
      </c>
      <c r="E47" s="107" t="s">
        <v>291</v>
      </c>
      <c r="F47" s="107" t="s">
        <v>431</v>
      </c>
      <c r="G47" s="208">
        <v>418.46</v>
      </c>
      <c r="H47" s="208">
        <v>75.46</v>
      </c>
      <c r="I47" s="107" t="s">
        <v>119</v>
      </c>
      <c r="J47" s="208">
        <f t="shared" si="4"/>
        <v>343</v>
      </c>
      <c r="K47" s="190" t="s">
        <v>432</v>
      </c>
      <c r="L47" s="107" t="s">
        <v>121</v>
      </c>
      <c r="M47" s="107" t="s">
        <v>429</v>
      </c>
      <c r="N47" s="107" t="s">
        <v>390</v>
      </c>
      <c r="O47" s="107" t="s">
        <v>356</v>
      </c>
      <c r="P47" s="107" t="s">
        <v>357</v>
      </c>
      <c r="Q47" s="107" t="s">
        <v>357</v>
      </c>
      <c r="R47" s="107" t="s">
        <v>152</v>
      </c>
      <c r="S47" s="107" t="s">
        <v>153</v>
      </c>
      <c r="T47" s="107" t="s">
        <v>170</v>
      </c>
      <c r="U47" s="107">
        <v>140</v>
      </c>
      <c r="V47" s="107">
        <v>5</v>
      </c>
      <c r="W47" s="107">
        <v>12</v>
      </c>
      <c r="X47" s="107">
        <v>2022</v>
      </c>
      <c r="Y47" s="107">
        <v>470</v>
      </c>
      <c r="Z47" s="107">
        <v>0</v>
      </c>
      <c r="AA47" s="107" t="s">
        <v>132</v>
      </c>
      <c r="AB47" s="107" t="s">
        <v>433</v>
      </c>
      <c r="AC47" s="107" t="s">
        <v>132</v>
      </c>
      <c r="AD47" s="212" t="s">
        <v>395</v>
      </c>
      <c r="AE47" s="212" t="s">
        <v>157</v>
      </c>
      <c r="AF47" s="212">
        <f t="shared" si="5"/>
        <v>-10</v>
      </c>
      <c r="AG47" s="210">
        <f t="shared" si="6"/>
        <v>343</v>
      </c>
      <c r="AH47" s="211">
        <f t="shared" si="7"/>
        <v>-3430</v>
      </c>
      <c r="AI47" s="212"/>
    </row>
    <row r="48" spans="1:35" ht="15">
      <c r="A48" s="107">
        <v>2022</v>
      </c>
      <c r="B48" s="107">
        <v>366</v>
      </c>
      <c r="C48" s="107" t="s">
        <v>205</v>
      </c>
      <c r="D48" s="190" t="s">
        <v>434</v>
      </c>
      <c r="E48" s="107" t="s">
        <v>291</v>
      </c>
      <c r="F48" s="107" t="s">
        <v>435</v>
      </c>
      <c r="G48" s="208">
        <v>14168.76</v>
      </c>
      <c r="H48" s="208">
        <v>1288.07</v>
      </c>
      <c r="I48" s="107" t="s">
        <v>119</v>
      </c>
      <c r="J48" s="208">
        <f t="shared" si="4"/>
        <v>12880.69</v>
      </c>
      <c r="K48" s="190" t="s">
        <v>191</v>
      </c>
      <c r="L48" s="107" t="s">
        <v>121</v>
      </c>
      <c r="M48" s="107" t="s">
        <v>436</v>
      </c>
      <c r="N48" s="107" t="s">
        <v>322</v>
      </c>
      <c r="O48" s="107" t="s">
        <v>437</v>
      </c>
      <c r="P48" s="107" t="s">
        <v>438</v>
      </c>
      <c r="Q48" s="107" t="s">
        <v>438</v>
      </c>
      <c r="R48" s="107" t="s">
        <v>325</v>
      </c>
      <c r="S48" s="107" t="s">
        <v>326</v>
      </c>
      <c r="T48" s="107" t="s">
        <v>327</v>
      </c>
      <c r="U48" s="107">
        <v>3550</v>
      </c>
      <c r="V48" s="107">
        <v>5</v>
      </c>
      <c r="W48" s="107">
        <v>1</v>
      </c>
      <c r="X48" s="107">
        <v>2022</v>
      </c>
      <c r="Y48" s="107">
        <v>103</v>
      </c>
      <c r="Z48" s="107">
        <v>0</v>
      </c>
      <c r="AA48" s="107" t="s">
        <v>328</v>
      </c>
      <c r="AB48" s="107" t="s">
        <v>439</v>
      </c>
      <c r="AC48" s="107" t="s">
        <v>328</v>
      </c>
      <c r="AD48" s="212" t="s">
        <v>330</v>
      </c>
      <c r="AE48" s="212" t="s">
        <v>328</v>
      </c>
      <c r="AF48" s="212">
        <f t="shared" si="5"/>
        <v>8</v>
      </c>
      <c r="AG48" s="210">
        <f t="shared" si="6"/>
        <v>12880.69</v>
      </c>
      <c r="AH48" s="211">
        <f t="shared" si="7"/>
        <v>103045.52</v>
      </c>
      <c r="AI48" s="212"/>
    </row>
    <row r="49" spans="1:35" ht="15">
      <c r="A49" s="107">
        <v>2022</v>
      </c>
      <c r="B49" s="107">
        <v>367</v>
      </c>
      <c r="C49" s="107" t="s">
        <v>205</v>
      </c>
      <c r="D49" s="190" t="s">
        <v>440</v>
      </c>
      <c r="E49" s="107" t="s">
        <v>291</v>
      </c>
      <c r="F49" s="107" t="s">
        <v>441</v>
      </c>
      <c r="G49" s="208">
        <v>464.82</v>
      </c>
      <c r="H49" s="208">
        <v>83.82</v>
      </c>
      <c r="I49" s="107" t="s">
        <v>119</v>
      </c>
      <c r="J49" s="208">
        <f t="shared" si="4"/>
        <v>381</v>
      </c>
      <c r="K49" s="190" t="s">
        <v>442</v>
      </c>
      <c r="L49" s="107" t="s">
        <v>121</v>
      </c>
      <c r="M49" s="107" t="s">
        <v>443</v>
      </c>
      <c r="N49" s="107" t="s">
        <v>444</v>
      </c>
      <c r="O49" s="107" t="s">
        <v>445</v>
      </c>
      <c r="P49" s="107" t="s">
        <v>446</v>
      </c>
      <c r="Q49" s="107" t="s">
        <v>446</v>
      </c>
      <c r="R49" s="107" t="s">
        <v>126</v>
      </c>
      <c r="S49" s="107" t="s">
        <v>127</v>
      </c>
      <c r="T49" s="107" t="s">
        <v>192</v>
      </c>
      <c r="U49" s="107">
        <v>2770</v>
      </c>
      <c r="V49" s="107">
        <v>15</v>
      </c>
      <c r="W49" s="107">
        <v>1</v>
      </c>
      <c r="X49" s="107">
        <v>2022</v>
      </c>
      <c r="Y49" s="107">
        <v>252</v>
      </c>
      <c r="Z49" s="107">
        <v>0</v>
      </c>
      <c r="AA49" s="107" t="s">
        <v>129</v>
      </c>
      <c r="AB49" s="107" t="s">
        <v>447</v>
      </c>
      <c r="AC49" s="107" t="s">
        <v>129</v>
      </c>
      <c r="AD49" s="212" t="s">
        <v>448</v>
      </c>
      <c r="AE49" s="212" t="s">
        <v>132</v>
      </c>
      <c r="AF49" s="212">
        <f t="shared" si="5"/>
        <v>-9</v>
      </c>
      <c r="AG49" s="210">
        <f t="shared" si="6"/>
        <v>381</v>
      </c>
      <c r="AH49" s="211">
        <f t="shared" si="7"/>
        <v>-3429</v>
      </c>
      <c r="AI49" s="212"/>
    </row>
    <row r="50" spans="1:35" ht="15">
      <c r="A50" s="107">
        <v>2022</v>
      </c>
      <c r="B50" s="107">
        <v>368</v>
      </c>
      <c r="C50" s="107" t="s">
        <v>205</v>
      </c>
      <c r="D50" s="190" t="s">
        <v>449</v>
      </c>
      <c r="E50" s="107" t="s">
        <v>444</v>
      </c>
      <c r="F50" s="107" t="s">
        <v>450</v>
      </c>
      <c r="G50" s="208">
        <v>5026.4</v>
      </c>
      <c r="H50" s="208">
        <v>906.4</v>
      </c>
      <c r="I50" s="107" t="s">
        <v>119</v>
      </c>
      <c r="J50" s="208">
        <f t="shared" si="4"/>
        <v>4120</v>
      </c>
      <c r="K50" s="190" t="s">
        <v>451</v>
      </c>
      <c r="L50" s="107" t="s">
        <v>121</v>
      </c>
      <c r="M50" s="107" t="s">
        <v>452</v>
      </c>
      <c r="N50" s="107" t="s">
        <v>453</v>
      </c>
      <c r="O50" s="107" t="s">
        <v>454</v>
      </c>
      <c r="P50" s="107" t="s">
        <v>455</v>
      </c>
      <c r="Q50" s="107" t="s">
        <v>456</v>
      </c>
      <c r="R50" s="107" t="s">
        <v>126</v>
      </c>
      <c r="S50" s="107" t="s">
        <v>127</v>
      </c>
      <c r="T50" s="107" t="s">
        <v>272</v>
      </c>
      <c r="U50" s="107">
        <v>4210</v>
      </c>
      <c r="V50" s="107">
        <v>5</v>
      </c>
      <c r="W50" s="107">
        <v>1</v>
      </c>
      <c r="X50" s="107">
        <v>2022</v>
      </c>
      <c r="Y50" s="107">
        <v>6</v>
      </c>
      <c r="Z50" s="107">
        <v>0</v>
      </c>
      <c r="AA50" s="107" t="s">
        <v>129</v>
      </c>
      <c r="AB50" s="107" t="s">
        <v>457</v>
      </c>
      <c r="AC50" s="107" t="s">
        <v>129</v>
      </c>
      <c r="AD50" s="212" t="s">
        <v>458</v>
      </c>
      <c r="AE50" s="212" t="s">
        <v>132</v>
      </c>
      <c r="AF50" s="212">
        <f t="shared" si="5"/>
        <v>-10</v>
      </c>
      <c r="AG50" s="210">
        <f t="shared" si="6"/>
        <v>4120</v>
      </c>
      <c r="AH50" s="211">
        <f t="shared" si="7"/>
        <v>-41200</v>
      </c>
      <c r="AI50" s="212"/>
    </row>
    <row r="51" spans="1:35" ht="15">
      <c r="A51" s="107">
        <v>2022</v>
      </c>
      <c r="B51" s="107">
        <v>369</v>
      </c>
      <c r="C51" s="107" t="s">
        <v>205</v>
      </c>
      <c r="D51" s="190" t="s">
        <v>459</v>
      </c>
      <c r="E51" s="107" t="s">
        <v>291</v>
      </c>
      <c r="F51" s="107" t="s">
        <v>460</v>
      </c>
      <c r="G51" s="208">
        <v>836</v>
      </c>
      <c r="H51" s="208">
        <v>76</v>
      </c>
      <c r="I51" s="107" t="s">
        <v>119</v>
      </c>
      <c r="J51" s="208">
        <f t="shared" si="4"/>
        <v>760</v>
      </c>
      <c r="K51" s="190" t="s">
        <v>461</v>
      </c>
      <c r="L51" s="107" t="s">
        <v>121</v>
      </c>
      <c r="M51" s="107" t="s">
        <v>462</v>
      </c>
      <c r="N51" s="107" t="s">
        <v>463</v>
      </c>
      <c r="O51" s="107" t="s">
        <v>464</v>
      </c>
      <c r="P51" s="107" t="s">
        <v>465</v>
      </c>
      <c r="Q51" s="107" t="s">
        <v>191</v>
      </c>
      <c r="R51" s="107" t="s">
        <v>152</v>
      </c>
      <c r="S51" s="107" t="s">
        <v>153</v>
      </c>
      <c r="T51" s="107" t="s">
        <v>348</v>
      </c>
      <c r="U51" s="107">
        <v>1900</v>
      </c>
      <c r="V51" s="107">
        <v>5</v>
      </c>
      <c r="W51" s="107">
        <v>4</v>
      </c>
      <c r="X51" s="107">
        <v>2022</v>
      </c>
      <c r="Y51" s="107">
        <v>355</v>
      </c>
      <c r="Z51" s="107">
        <v>0</v>
      </c>
      <c r="AA51" s="107" t="s">
        <v>368</v>
      </c>
      <c r="AB51" s="107" t="s">
        <v>466</v>
      </c>
      <c r="AC51" s="107" t="s">
        <v>368</v>
      </c>
      <c r="AD51" s="212" t="s">
        <v>467</v>
      </c>
      <c r="AE51" s="212" t="s">
        <v>370</v>
      </c>
      <c r="AF51" s="212">
        <f t="shared" si="5"/>
        <v>34</v>
      </c>
      <c r="AG51" s="210">
        <f t="shared" si="6"/>
        <v>760</v>
      </c>
      <c r="AH51" s="211">
        <f t="shared" si="7"/>
        <v>25840</v>
      </c>
      <c r="AI51" s="212"/>
    </row>
    <row r="52" spans="1:35" ht="15">
      <c r="A52" s="107">
        <v>2022</v>
      </c>
      <c r="B52" s="107">
        <v>370</v>
      </c>
      <c r="C52" s="107" t="s">
        <v>205</v>
      </c>
      <c r="D52" s="190" t="s">
        <v>468</v>
      </c>
      <c r="E52" s="107" t="s">
        <v>422</v>
      </c>
      <c r="F52" s="107" t="s">
        <v>469</v>
      </c>
      <c r="G52" s="208">
        <v>600.38</v>
      </c>
      <c r="H52" s="208">
        <v>600.38</v>
      </c>
      <c r="I52" s="107" t="s">
        <v>119</v>
      </c>
      <c r="J52" s="208">
        <f t="shared" si="4"/>
        <v>0</v>
      </c>
      <c r="K52" s="190" t="s">
        <v>470</v>
      </c>
      <c r="L52" s="107" t="s">
        <v>121</v>
      </c>
      <c r="M52" s="107" t="s">
        <v>471</v>
      </c>
      <c r="N52" s="107" t="s">
        <v>156</v>
      </c>
      <c r="O52" s="107" t="s">
        <v>472</v>
      </c>
      <c r="P52" s="107" t="s">
        <v>473</v>
      </c>
      <c r="Q52" s="107" t="s">
        <v>473</v>
      </c>
      <c r="R52" s="107" t="s">
        <v>152</v>
      </c>
      <c r="S52" s="107" t="s">
        <v>153</v>
      </c>
      <c r="T52" s="107" t="s">
        <v>170</v>
      </c>
      <c r="U52" s="107">
        <v>140</v>
      </c>
      <c r="V52" s="107">
        <v>5</v>
      </c>
      <c r="W52" s="107">
        <v>1</v>
      </c>
      <c r="X52" s="107">
        <v>2022</v>
      </c>
      <c r="Y52" s="107">
        <v>171</v>
      </c>
      <c r="Z52" s="107">
        <v>0</v>
      </c>
      <c r="AA52" s="107" t="s">
        <v>132</v>
      </c>
      <c r="AB52" s="107" t="s">
        <v>474</v>
      </c>
      <c r="AC52" s="107" t="s">
        <v>132</v>
      </c>
      <c r="AD52" s="212" t="s">
        <v>475</v>
      </c>
      <c r="AE52" s="212" t="s">
        <v>157</v>
      </c>
      <c r="AF52" s="212">
        <f t="shared" si="5"/>
        <v>-16</v>
      </c>
      <c r="AG52" s="210">
        <f t="shared" si="6"/>
        <v>0</v>
      </c>
      <c r="AH52" s="211">
        <f t="shared" si="7"/>
        <v>0</v>
      </c>
      <c r="AI52" s="212"/>
    </row>
    <row r="53" spans="1:35" ht="15">
      <c r="A53" s="107">
        <v>2022</v>
      </c>
      <c r="B53" s="107">
        <v>370</v>
      </c>
      <c r="C53" s="107" t="s">
        <v>205</v>
      </c>
      <c r="D53" s="190" t="s">
        <v>468</v>
      </c>
      <c r="E53" s="107" t="s">
        <v>422</v>
      </c>
      <c r="F53" s="107" t="s">
        <v>476</v>
      </c>
      <c r="G53" s="208">
        <v>2729</v>
      </c>
      <c r="H53" s="208">
        <v>0</v>
      </c>
      <c r="I53" s="107" t="s">
        <v>119</v>
      </c>
      <c r="J53" s="208">
        <f t="shared" si="4"/>
        <v>2729</v>
      </c>
      <c r="K53" s="190" t="s">
        <v>191</v>
      </c>
      <c r="L53" s="107" t="s">
        <v>121</v>
      </c>
      <c r="M53" s="107" t="s">
        <v>471</v>
      </c>
      <c r="N53" s="107" t="s">
        <v>156</v>
      </c>
      <c r="O53" s="107" t="s">
        <v>472</v>
      </c>
      <c r="P53" s="107" t="s">
        <v>473</v>
      </c>
      <c r="Q53" s="107" t="s">
        <v>473</v>
      </c>
      <c r="R53" s="107" t="s">
        <v>152</v>
      </c>
      <c r="S53" s="107" t="s">
        <v>153</v>
      </c>
      <c r="T53" s="107" t="s">
        <v>191</v>
      </c>
      <c r="U53" s="107">
        <v>0</v>
      </c>
      <c r="V53" s="107">
        <v>0</v>
      </c>
      <c r="W53" s="107">
        <v>0</v>
      </c>
      <c r="X53" s="107">
        <v>0</v>
      </c>
      <c r="Y53" s="107">
        <v>0</v>
      </c>
      <c r="Z53" s="107">
        <v>0</v>
      </c>
      <c r="AA53" s="107" t="s">
        <v>191</v>
      </c>
      <c r="AB53" s="107" t="s">
        <v>477</v>
      </c>
      <c r="AC53" s="107" t="s">
        <v>205</v>
      </c>
      <c r="AD53" s="212" t="s">
        <v>475</v>
      </c>
      <c r="AE53" s="212" t="s">
        <v>205</v>
      </c>
      <c r="AF53" s="212">
        <f t="shared" si="5"/>
        <v>-29</v>
      </c>
      <c r="AG53" s="210">
        <f t="shared" si="6"/>
        <v>2729</v>
      </c>
      <c r="AH53" s="211">
        <f t="shared" si="7"/>
        <v>-79141</v>
      </c>
      <c r="AI53" s="212"/>
    </row>
    <row r="54" spans="1:35" ht="15">
      <c r="A54" s="107">
        <v>2022</v>
      </c>
      <c r="B54" s="107">
        <v>371</v>
      </c>
      <c r="C54" s="107" t="s">
        <v>205</v>
      </c>
      <c r="D54" s="190" t="s">
        <v>478</v>
      </c>
      <c r="E54" s="107" t="s">
        <v>345</v>
      </c>
      <c r="F54" s="107" t="s">
        <v>479</v>
      </c>
      <c r="G54" s="208">
        <v>39.52</v>
      </c>
      <c r="H54" s="208">
        <v>1.88</v>
      </c>
      <c r="I54" s="107" t="s">
        <v>119</v>
      </c>
      <c r="J54" s="208">
        <f t="shared" si="4"/>
        <v>37.64</v>
      </c>
      <c r="K54" s="190" t="s">
        <v>148</v>
      </c>
      <c r="L54" s="107" t="s">
        <v>121</v>
      </c>
      <c r="M54" s="107" t="s">
        <v>480</v>
      </c>
      <c r="N54" s="107" t="s">
        <v>422</v>
      </c>
      <c r="O54" s="107" t="s">
        <v>150</v>
      </c>
      <c r="P54" s="107" t="s">
        <v>151</v>
      </c>
      <c r="Q54" s="107" t="s">
        <v>151</v>
      </c>
      <c r="R54" s="107" t="s">
        <v>152</v>
      </c>
      <c r="S54" s="107" t="s">
        <v>153</v>
      </c>
      <c r="T54" s="107" t="s">
        <v>154</v>
      </c>
      <c r="U54" s="107">
        <v>1680</v>
      </c>
      <c r="V54" s="107">
        <v>5</v>
      </c>
      <c r="W54" s="107">
        <v>3</v>
      </c>
      <c r="X54" s="107">
        <v>2022</v>
      </c>
      <c r="Y54" s="107">
        <v>19</v>
      </c>
      <c r="Z54" s="107">
        <v>0</v>
      </c>
      <c r="AA54" s="107" t="s">
        <v>132</v>
      </c>
      <c r="AB54" s="107" t="s">
        <v>155</v>
      </c>
      <c r="AC54" s="107" t="s">
        <v>132</v>
      </c>
      <c r="AD54" s="212" t="s">
        <v>328</v>
      </c>
      <c r="AE54" s="212" t="s">
        <v>157</v>
      </c>
      <c r="AF54" s="212">
        <f t="shared" si="5"/>
        <v>-15</v>
      </c>
      <c r="AG54" s="210">
        <f t="shared" si="6"/>
        <v>37.64</v>
      </c>
      <c r="AH54" s="211">
        <f t="shared" si="7"/>
        <v>-564.6</v>
      </c>
      <c r="AI54" s="212"/>
    </row>
    <row r="55" spans="1:35" ht="15">
      <c r="A55" s="107">
        <v>2022</v>
      </c>
      <c r="B55" s="107">
        <v>372</v>
      </c>
      <c r="C55" s="107" t="s">
        <v>205</v>
      </c>
      <c r="D55" s="190" t="s">
        <v>481</v>
      </c>
      <c r="E55" s="107" t="s">
        <v>345</v>
      </c>
      <c r="F55" s="107" t="s">
        <v>482</v>
      </c>
      <c r="G55" s="208">
        <v>53.45</v>
      </c>
      <c r="H55" s="208">
        <v>2.55</v>
      </c>
      <c r="I55" s="107" t="s">
        <v>119</v>
      </c>
      <c r="J55" s="208">
        <f t="shared" si="4"/>
        <v>50.900000000000006</v>
      </c>
      <c r="K55" s="190" t="s">
        <v>148</v>
      </c>
      <c r="L55" s="107" t="s">
        <v>121</v>
      </c>
      <c r="M55" s="107" t="s">
        <v>483</v>
      </c>
      <c r="N55" s="107" t="s">
        <v>422</v>
      </c>
      <c r="O55" s="107" t="s">
        <v>150</v>
      </c>
      <c r="P55" s="107" t="s">
        <v>151</v>
      </c>
      <c r="Q55" s="107" t="s">
        <v>151</v>
      </c>
      <c r="R55" s="107" t="s">
        <v>152</v>
      </c>
      <c r="S55" s="107" t="s">
        <v>153</v>
      </c>
      <c r="T55" s="107" t="s">
        <v>128</v>
      </c>
      <c r="U55" s="107">
        <v>470</v>
      </c>
      <c r="V55" s="107">
        <v>5</v>
      </c>
      <c r="W55" s="107">
        <v>2</v>
      </c>
      <c r="X55" s="107">
        <v>2022</v>
      </c>
      <c r="Y55" s="107">
        <v>17</v>
      </c>
      <c r="Z55" s="107">
        <v>0</v>
      </c>
      <c r="AA55" s="107" t="s">
        <v>132</v>
      </c>
      <c r="AB55" s="107" t="s">
        <v>161</v>
      </c>
      <c r="AC55" s="107" t="s">
        <v>132</v>
      </c>
      <c r="AD55" s="212" t="s">
        <v>328</v>
      </c>
      <c r="AE55" s="212" t="s">
        <v>157</v>
      </c>
      <c r="AF55" s="212">
        <f t="shared" si="5"/>
        <v>-15</v>
      </c>
      <c r="AG55" s="210">
        <f t="shared" si="6"/>
        <v>50.900000000000006</v>
      </c>
      <c r="AH55" s="211">
        <f t="shared" si="7"/>
        <v>-763.5000000000001</v>
      </c>
      <c r="AI55" s="212"/>
    </row>
    <row r="56" spans="1:35" ht="15">
      <c r="A56" s="107">
        <v>2022</v>
      </c>
      <c r="B56" s="107">
        <v>373</v>
      </c>
      <c r="C56" s="107" t="s">
        <v>205</v>
      </c>
      <c r="D56" s="190" t="s">
        <v>484</v>
      </c>
      <c r="E56" s="107" t="s">
        <v>345</v>
      </c>
      <c r="F56" s="107" t="s">
        <v>485</v>
      </c>
      <c r="G56" s="208">
        <v>38.25</v>
      </c>
      <c r="H56" s="208">
        <v>1.82</v>
      </c>
      <c r="I56" s="107" t="s">
        <v>119</v>
      </c>
      <c r="J56" s="208">
        <f t="shared" si="4"/>
        <v>36.43</v>
      </c>
      <c r="K56" s="190" t="s">
        <v>148</v>
      </c>
      <c r="L56" s="107" t="s">
        <v>121</v>
      </c>
      <c r="M56" s="107" t="s">
        <v>486</v>
      </c>
      <c r="N56" s="107" t="s">
        <v>156</v>
      </c>
      <c r="O56" s="107" t="s">
        <v>150</v>
      </c>
      <c r="P56" s="107" t="s">
        <v>151</v>
      </c>
      <c r="Q56" s="107" t="s">
        <v>151</v>
      </c>
      <c r="R56" s="107" t="s">
        <v>152</v>
      </c>
      <c r="S56" s="107" t="s">
        <v>153</v>
      </c>
      <c r="T56" s="107" t="s">
        <v>165</v>
      </c>
      <c r="U56" s="107">
        <v>1570</v>
      </c>
      <c r="V56" s="107">
        <v>5</v>
      </c>
      <c r="W56" s="107">
        <v>3</v>
      </c>
      <c r="X56" s="107">
        <v>2022</v>
      </c>
      <c r="Y56" s="107">
        <v>18</v>
      </c>
      <c r="Z56" s="107">
        <v>0</v>
      </c>
      <c r="AA56" s="107" t="s">
        <v>132</v>
      </c>
      <c r="AB56" s="107" t="s">
        <v>166</v>
      </c>
      <c r="AC56" s="107" t="s">
        <v>132</v>
      </c>
      <c r="AD56" s="212" t="s">
        <v>475</v>
      </c>
      <c r="AE56" s="212" t="s">
        <v>157</v>
      </c>
      <c r="AF56" s="212">
        <f t="shared" si="5"/>
        <v>-16</v>
      </c>
      <c r="AG56" s="210">
        <f t="shared" si="6"/>
        <v>36.43</v>
      </c>
      <c r="AH56" s="211">
        <f t="shared" si="7"/>
        <v>-582.88</v>
      </c>
      <c r="AI56" s="212"/>
    </row>
    <row r="57" spans="1:35" ht="15">
      <c r="A57" s="107">
        <v>2022</v>
      </c>
      <c r="B57" s="107">
        <v>374</v>
      </c>
      <c r="C57" s="107" t="s">
        <v>205</v>
      </c>
      <c r="D57" s="190" t="s">
        <v>487</v>
      </c>
      <c r="E57" s="107" t="s">
        <v>345</v>
      </c>
      <c r="F57" s="107" t="s">
        <v>488</v>
      </c>
      <c r="G57" s="208">
        <v>75.67</v>
      </c>
      <c r="H57" s="208">
        <v>3.6</v>
      </c>
      <c r="I57" s="107" t="s">
        <v>119</v>
      </c>
      <c r="J57" s="208">
        <f t="shared" si="4"/>
        <v>72.07000000000001</v>
      </c>
      <c r="K57" s="190" t="s">
        <v>148</v>
      </c>
      <c r="L57" s="107" t="s">
        <v>121</v>
      </c>
      <c r="M57" s="107" t="s">
        <v>489</v>
      </c>
      <c r="N57" s="107" t="s">
        <v>156</v>
      </c>
      <c r="O57" s="107" t="s">
        <v>150</v>
      </c>
      <c r="P57" s="107" t="s">
        <v>151</v>
      </c>
      <c r="Q57" s="107" t="s">
        <v>151</v>
      </c>
      <c r="R57" s="107" t="s">
        <v>126</v>
      </c>
      <c r="S57" s="107" t="s">
        <v>127</v>
      </c>
      <c r="T57" s="107" t="s">
        <v>175</v>
      </c>
      <c r="U57" s="107">
        <v>2340</v>
      </c>
      <c r="V57" s="107">
        <v>10</v>
      </c>
      <c r="W57" s="107">
        <v>2</v>
      </c>
      <c r="X57" s="107">
        <v>2022</v>
      </c>
      <c r="Y57" s="107">
        <v>21</v>
      </c>
      <c r="Z57" s="107">
        <v>0</v>
      </c>
      <c r="AA57" s="107" t="s">
        <v>132</v>
      </c>
      <c r="AB57" s="107" t="s">
        <v>176</v>
      </c>
      <c r="AC57" s="107" t="s">
        <v>177</v>
      </c>
      <c r="AD57" s="212" t="s">
        <v>475</v>
      </c>
      <c r="AE57" s="212" t="s">
        <v>178</v>
      </c>
      <c r="AF57" s="212">
        <f t="shared" si="5"/>
        <v>-12</v>
      </c>
      <c r="AG57" s="210">
        <f t="shared" si="6"/>
        <v>72.07000000000001</v>
      </c>
      <c r="AH57" s="211">
        <f t="shared" si="7"/>
        <v>-864.8400000000001</v>
      </c>
      <c r="AI57" s="212"/>
    </row>
    <row r="58" spans="1:35" ht="15">
      <c r="A58" s="107">
        <v>2022</v>
      </c>
      <c r="B58" s="107">
        <v>375</v>
      </c>
      <c r="C58" s="107" t="s">
        <v>205</v>
      </c>
      <c r="D58" s="190" t="s">
        <v>490</v>
      </c>
      <c r="E58" s="107" t="s">
        <v>345</v>
      </c>
      <c r="F58" s="107" t="s">
        <v>491</v>
      </c>
      <c r="G58" s="208">
        <v>106.07</v>
      </c>
      <c r="H58" s="208">
        <v>5.05</v>
      </c>
      <c r="I58" s="107" t="s">
        <v>119</v>
      </c>
      <c r="J58" s="208">
        <f t="shared" si="4"/>
        <v>101.02</v>
      </c>
      <c r="K58" s="190" t="s">
        <v>148</v>
      </c>
      <c r="L58" s="107" t="s">
        <v>121</v>
      </c>
      <c r="M58" s="107" t="s">
        <v>492</v>
      </c>
      <c r="N58" s="107" t="s">
        <v>422</v>
      </c>
      <c r="O58" s="107" t="s">
        <v>150</v>
      </c>
      <c r="P58" s="107" t="s">
        <v>151</v>
      </c>
      <c r="Q58" s="107" t="s">
        <v>151</v>
      </c>
      <c r="R58" s="107" t="s">
        <v>152</v>
      </c>
      <c r="S58" s="107" t="s">
        <v>153</v>
      </c>
      <c r="T58" s="107" t="s">
        <v>175</v>
      </c>
      <c r="U58" s="107">
        <v>2340</v>
      </c>
      <c r="V58" s="107">
        <v>5</v>
      </c>
      <c r="W58" s="107">
        <v>2</v>
      </c>
      <c r="X58" s="107">
        <v>2022</v>
      </c>
      <c r="Y58" s="107">
        <v>20</v>
      </c>
      <c r="Z58" s="107">
        <v>0</v>
      </c>
      <c r="AA58" s="107" t="s">
        <v>132</v>
      </c>
      <c r="AB58" s="107" t="s">
        <v>493</v>
      </c>
      <c r="AC58" s="107" t="s">
        <v>132</v>
      </c>
      <c r="AD58" s="212" t="s">
        <v>328</v>
      </c>
      <c r="AE58" s="212" t="s">
        <v>132</v>
      </c>
      <c r="AF58" s="212">
        <f t="shared" si="5"/>
        <v>-16</v>
      </c>
      <c r="AG58" s="210">
        <f t="shared" si="6"/>
        <v>101.02</v>
      </c>
      <c r="AH58" s="211">
        <f t="shared" si="7"/>
        <v>-1616.32</v>
      </c>
      <c r="AI58" s="212"/>
    </row>
    <row r="59" spans="1:35" ht="15">
      <c r="A59" s="107">
        <v>2022</v>
      </c>
      <c r="B59" s="107">
        <v>376</v>
      </c>
      <c r="C59" s="107" t="s">
        <v>205</v>
      </c>
      <c r="D59" s="190" t="s">
        <v>494</v>
      </c>
      <c r="E59" s="107" t="s">
        <v>453</v>
      </c>
      <c r="F59" s="107" t="s">
        <v>495</v>
      </c>
      <c r="G59" s="208">
        <v>2653.65</v>
      </c>
      <c r="H59" s="208">
        <v>478.53</v>
      </c>
      <c r="I59" s="107" t="s">
        <v>119</v>
      </c>
      <c r="J59" s="208">
        <f t="shared" si="4"/>
        <v>2175.12</v>
      </c>
      <c r="K59" s="190" t="s">
        <v>398</v>
      </c>
      <c r="L59" s="107" t="s">
        <v>121</v>
      </c>
      <c r="M59" s="107" t="s">
        <v>496</v>
      </c>
      <c r="N59" s="107" t="s">
        <v>453</v>
      </c>
      <c r="O59" s="107" t="s">
        <v>235</v>
      </c>
      <c r="P59" s="107" t="s">
        <v>236</v>
      </c>
      <c r="Q59" s="107" t="s">
        <v>236</v>
      </c>
      <c r="R59" s="107" t="s">
        <v>126</v>
      </c>
      <c r="S59" s="107" t="s">
        <v>127</v>
      </c>
      <c r="T59" s="107" t="s">
        <v>237</v>
      </c>
      <c r="U59" s="107">
        <v>2890</v>
      </c>
      <c r="V59" s="107">
        <v>5</v>
      </c>
      <c r="W59" s="107">
        <v>2</v>
      </c>
      <c r="X59" s="107">
        <v>2022</v>
      </c>
      <c r="Y59" s="107">
        <v>192</v>
      </c>
      <c r="Z59" s="107">
        <v>0</v>
      </c>
      <c r="AA59" s="107" t="s">
        <v>129</v>
      </c>
      <c r="AB59" s="107" t="s">
        <v>400</v>
      </c>
      <c r="AC59" s="107" t="s">
        <v>132</v>
      </c>
      <c r="AD59" s="212" t="s">
        <v>458</v>
      </c>
      <c r="AE59" s="212" t="s">
        <v>132</v>
      </c>
      <c r="AF59" s="212">
        <f t="shared" si="5"/>
        <v>-10</v>
      </c>
      <c r="AG59" s="210">
        <f t="shared" si="6"/>
        <v>2175.12</v>
      </c>
      <c r="AH59" s="211">
        <f t="shared" si="7"/>
        <v>-21751.199999999997</v>
      </c>
      <c r="AI59" s="212"/>
    </row>
    <row r="60" spans="1:35" ht="15">
      <c r="A60" s="107">
        <v>2022</v>
      </c>
      <c r="B60" s="107">
        <v>377</v>
      </c>
      <c r="C60" s="107" t="s">
        <v>205</v>
      </c>
      <c r="D60" s="190" t="s">
        <v>497</v>
      </c>
      <c r="E60" s="107" t="s">
        <v>291</v>
      </c>
      <c r="F60" s="107" t="s">
        <v>498</v>
      </c>
      <c r="G60" s="208">
        <v>586.73</v>
      </c>
      <c r="H60" s="208">
        <v>105.8</v>
      </c>
      <c r="I60" s="107" t="s">
        <v>119</v>
      </c>
      <c r="J60" s="208">
        <f t="shared" si="4"/>
        <v>480.93</v>
      </c>
      <c r="K60" s="190" t="s">
        <v>499</v>
      </c>
      <c r="L60" s="107" t="s">
        <v>121</v>
      </c>
      <c r="M60" s="107" t="s">
        <v>500</v>
      </c>
      <c r="N60" s="107" t="s">
        <v>332</v>
      </c>
      <c r="O60" s="107" t="s">
        <v>501</v>
      </c>
      <c r="P60" s="107" t="s">
        <v>502</v>
      </c>
      <c r="Q60" s="107" t="s">
        <v>191</v>
      </c>
      <c r="R60" s="107" t="s">
        <v>152</v>
      </c>
      <c r="S60" s="107" t="s">
        <v>153</v>
      </c>
      <c r="T60" s="107" t="s">
        <v>175</v>
      </c>
      <c r="U60" s="107">
        <v>2340</v>
      </c>
      <c r="V60" s="107">
        <v>5</v>
      </c>
      <c r="W60" s="107">
        <v>1</v>
      </c>
      <c r="X60" s="107">
        <v>2022</v>
      </c>
      <c r="Y60" s="107">
        <v>32</v>
      </c>
      <c r="Z60" s="107">
        <v>0</v>
      </c>
      <c r="AA60" s="107" t="s">
        <v>132</v>
      </c>
      <c r="AB60" s="107" t="s">
        <v>503</v>
      </c>
      <c r="AC60" s="107" t="s">
        <v>132</v>
      </c>
      <c r="AD60" s="212" t="s">
        <v>340</v>
      </c>
      <c r="AE60" s="212" t="s">
        <v>157</v>
      </c>
      <c r="AF60" s="212">
        <f t="shared" si="5"/>
        <v>-6</v>
      </c>
      <c r="AG60" s="210">
        <f t="shared" si="6"/>
        <v>480.93</v>
      </c>
      <c r="AH60" s="211">
        <f t="shared" si="7"/>
        <v>-2885.58</v>
      </c>
      <c r="AI60" s="212"/>
    </row>
    <row r="61" spans="1:35" ht="15">
      <c r="A61" s="107">
        <v>2022</v>
      </c>
      <c r="B61" s="107">
        <v>378</v>
      </c>
      <c r="C61" s="107" t="s">
        <v>205</v>
      </c>
      <c r="D61" s="190" t="s">
        <v>504</v>
      </c>
      <c r="E61" s="107" t="s">
        <v>291</v>
      </c>
      <c r="F61" s="107" t="s">
        <v>505</v>
      </c>
      <c r="G61" s="208">
        <v>153.81</v>
      </c>
      <c r="H61" s="208">
        <v>27.74</v>
      </c>
      <c r="I61" s="107" t="s">
        <v>119</v>
      </c>
      <c r="J61" s="208">
        <f t="shared" si="4"/>
        <v>126.07000000000001</v>
      </c>
      <c r="K61" s="190" t="s">
        <v>499</v>
      </c>
      <c r="L61" s="107" t="s">
        <v>121</v>
      </c>
      <c r="M61" s="107" t="s">
        <v>506</v>
      </c>
      <c r="N61" s="107" t="s">
        <v>332</v>
      </c>
      <c r="O61" s="107" t="s">
        <v>501</v>
      </c>
      <c r="P61" s="107" t="s">
        <v>502</v>
      </c>
      <c r="Q61" s="107" t="s">
        <v>191</v>
      </c>
      <c r="R61" s="107" t="s">
        <v>152</v>
      </c>
      <c r="S61" s="107" t="s">
        <v>153</v>
      </c>
      <c r="T61" s="107" t="s">
        <v>128</v>
      </c>
      <c r="U61" s="107">
        <v>470</v>
      </c>
      <c r="V61" s="107">
        <v>5</v>
      </c>
      <c r="W61" s="107">
        <v>1</v>
      </c>
      <c r="X61" s="107">
        <v>2022</v>
      </c>
      <c r="Y61" s="107">
        <v>26</v>
      </c>
      <c r="Z61" s="107">
        <v>0</v>
      </c>
      <c r="AA61" s="107" t="s">
        <v>132</v>
      </c>
      <c r="AB61" s="107" t="s">
        <v>507</v>
      </c>
      <c r="AC61" s="107" t="s">
        <v>132</v>
      </c>
      <c r="AD61" s="212" t="s">
        <v>340</v>
      </c>
      <c r="AE61" s="212" t="s">
        <v>157</v>
      </c>
      <c r="AF61" s="212">
        <f t="shared" si="5"/>
        <v>-6</v>
      </c>
      <c r="AG61" s="210">
        <f t="shared" si="6"/>
        <v>126.07000000000001</v>
      </c>
      <c r="AH61" s="211">
        <f t="shared" si="7"/>
        <v>-756.4200000000001</v>
      </c>
      <c r="AI61" s="212"/>
    </row>
    <row r="62" spans="1:35" ht="15">
      <c r="A62" s="107">
        <v>2022</v>
      </c>
      <c r="B62" s="107">
        <v>379</v>
      </c>
      <c r="C62" s="107" t="s">
        <v>205</v>
      </c>
      <c r="D62" s="190" t="s">
        <v>508</v>
      </c>
      <c r="E62" s="107" t="s">
        <v>291</v>
      </c>
      <c r="F62" s="107" t="s">
        <v>509</v>
      </c>
      <c r="G62" s="208">
        <v>44.15</v>
      </c>
      <c r="H62" s="208">
        <v>7.96</v>
      </c>
      <c r="I62" s="107" t="s">
        <v>119</v>
      </c>
      <c r="J62" s="208">
        <f t="shared" si="4"/>
        <v>36.19</v>
      </c>
      <c r="K62" s="190" t="s">
        <v>499</v>
      </c>
      <c r="L62" s="107" t="s">
        <v>121</v>
      </c>
      <c r="M62" s="107" t="s">
        <v>510</v>
      </c>
      <c r="N62" s="107" t="s">
        <v>332</v>
      </c>
      <c r="O62" s="107" t="s">
        <v>501</v>
      </c>
      <c r="P62" s="107" t="s">
        <v>502</v>
      </c>
      <c r="Q62" s="107" t="s">
        <v>191</v>
      </c>
      <c r="R62" s="107" t="s">
        <v>152</v>
      </c>
      <c r="S62" s="107" t="s">
        <v>153</v>
      </c>
      <c r="T62" s="107" t="s">
        <v>128</v>
      </c>
      <c r="U62" s="107">
        <v>470</v>
      </c>
      <c r="V62" s="107">
        <v>5</v>
      </c>
      <c r="W62" s="107">
        <v>1</v>
      </c>
      <c r="X62" s="107">
        <v>2022</v>
      </c>
      <c r="Y62" s="107">
        <v>24</v>
      </c>
      <c r="Z62" s="107">
        <v>0</v>
      </c>
      <c r="AA62" s="107" t="s">
        <v>132</v>
      </c>
      <c r="AB62" s="107" t="s">
        <v>511</v>
      </c>
      <c r="AC62" s="107" t="s">
        <v>132</v>
      </c>
      <c r="AD62" s="212" t="s">
        <v>340</v>
      </c>
      <c r="AE62" s="212" t="s">
        <v>157</v>
      </c>
      <c r="AF62" s="212">
        <f t="shared" si="5"/>
        <v>-6</v>
      </c>
      <c r="AG62" s="210">
        <f t="shared" si="6"/>
        <v>36.19</v>
      </c>
      <c r="AH62" s="211">
        <f t="shared" si="7"/>
        <v>-217.14</v>
      </c>
      <c r="AI62" s="212"/>
    </row>
    <row r="63" spans="1:35" ht="15">
      <c r="A63" s="107">
        <v>2022</v>
      </c>
      <c r="B63" s="107">
        <v>380</v>
      </c>
      <c r="C63" s="107" t="s">
        <v>205</v>
      </c>
      <c r="D63" s="190" t="s">
        <v>512</v>
      </c>
      <c r="E63" s="107" t="s">
        <v>291</v>
      </c>
      <c r="F63" s="107" t="s">
        <v>513</v>
      </c>
      <c r="G63" s="208">
        <v>897.92</v>
      </c>
      <c r="H63" s="208">
        <v>161.92</v>
      </c>
      <c r="I63" s="107" t="s">
        <v>119</v>
      </c>
      <c r="J63" s="208">
        <f t="shared" si="4"/>
        <v>736</v>
      </c>
      <c r="K63" s="190" t="s">
        <v>499</v>
      </c>
      <c r="L63" s="107" t="s">
        <v>121</v>
      </c>
      <c r="M63" s="107" t="s">
        <v>514</v>
      </c>
      <c r="N63" s="107" t="s">
        <v>332</v>
      </c>
      <c r="O63" s="107" t="s">
        <v>501</v>
      </c>
      <c r="P63" s="107" t="s">
        <v>502</v>
      </c>
      <c r="Q63" s="107" t="s">
        <v>191</v>
      </c>
      <c r="R63" s="107" t="s">
        <v>152</v>
      </c>
      <c r="S63" s="107" t="s">
        <v>153</v>
      </c>
      <c r="T63" s="107" t="s">
        <v>128</v>
      </c>
      <c r="U63" s="107">
        <v>470</v>
      </c>
      <c r="V63" s="107">
        <v>5</v>
      </c>
      <c r="W63" s="107">
        <v>1</v>
      </c>
      <c r="X63" s="107">
        <v>2022</v>
      </c>
      <c r="Y63" s="107">
        <v>27</v>
      </c>
      <c r="Z63" s="107">
        <v>0</v>
      </c>
      <c r="AA63" s="107" t="s">
        <v>132</v>
      </c>
      <c r="AB63" s="107" t="s">
        <v>515</v>
      </c>
      <c r="AC63" s="107" t="s">
        <v>132</v>
      </c>
      <c r="AD63" s="212" t="s">
        <v>340</v>
      </c>
      <c r="AE63" s="212" t="s">
        <v>157</v>
      </c>
      <c r="AF63" s="212">
        <f t="shared" si="5"/>
        <v>-6</v>
      </c>
      <c r="AG63" s="210">
        <f t="shared" si="6"/>
        <v>736</v>
      </c>
      <c r="AH63" s="211">
        <f t="shared" si="7"/>
        <v>-4416</v>
      </c>
      <c r="AI63" s="212"/>
    </row>
    <row r="64" spans="1:35" ht="15">
      <c r="A64" s="107">
        <v>2022</v>
      </c>
      <c r="B64" s="107">
        <v>381</v>
      </c>
      <c r="C64" s="107" t="s">
        <v>205</v>
      </c>
      <c r="D64" s="190" t="s">
        <v>516</v>
      </c>
      <c r="E64" s="107" t="s">
        <v>291</v>
      </c>
      <c r="F64" s="107" t="s">
        <v>517</v>
      </c>
      <c r="G64" s="208">
        <v>1.66</v>
      </c>
      <c r="H64" s="208">
        <v>1.66</v>
      </c>
      <c r="I64" s="107" t="s">
        <v>119</v>
      </c>
      <c r="J64" s="208">
        <f t="shared" si="4"/>
        <v>0</v>
      </c>
      <c r="K64" s="190" t="s">
        <v>499</v>
      </c>
      <c r="L64" s="107" t="s">
        <v>121</v>
      </c>
      <c r="M64" s="107" t="s">
        <v>518</v>
      </c>
      <c r="N64" s="107" t="s">
        <v>332</v>
      </c>
      <c r="O64" s="107" t="s">
        <v>501</v>
      </c>
      <c r="P64" s="107" t="s">
        <v>502</v>
      </c>
      <c r="Q64" s="107" t="s">
        <v>191</v>
      </c>
      <c r="R64" s="107" t="s">
        <v>126</v>
      </c>
      <c r="S64" s="107" t="s">
        <v>127</v>
      </c>
      <c r="T64" s="107" t="s">
        <v>128</v>
      </c>
      <c r="U64" s="107">
        <v>470</v>
      </c>
      <c r="V64" s="107">
        <v>5</v>
      </c>
      <c r="W64" s="107">
        <v>1</v>
      </c>
      <c r="X64" s="107">
        <v>2022</v>
      </c>
      <c r="Y64" s="107">
        <v>28</v>
      </c>
      <c r="Z64" s="107">
        <v>0</v>
      </c>
      <c r="AA64" s="107" t="s">
        <v>132</v>
      </c>
      <c r="AB64" s="107" t="s">
        <v>519</v>
      </c>
      <c r="AC64" s="107" t="s">
        <v>177</v>
      </c>
      <c r="AD64" s="212" t="s">
        <v>340</v>
      </c>
      <c r="AE64" s="212" t="s">
        <v>178</v>
      </c>
      <c r="AF64" s="212">
        <f t="shared" si="5"/>
        <v>-2</v>
      </c>
      <c r="AG64" s="210">
        <f t="shared" si="6"/>
        <v>0</v>
      </c>
      <c r="AH64" s="211">
        <f t="shared" si="7"/>
        <v>0</v>
      </c>
      <c r="AI64" s="212"/>
    </row>
    <row r="65" spans="1:35" ht="15">
      <c r="A65" s="107">
        <v>2022</v>
      </c>
      <c r="B65" s="107">
        <v>382</v>
      </c>
      <c r="C65" s="107" t="s">
        <v>205</v>
      </c>
      <c r="D65" s="190" t="s">
        <v>520</v>
      </c>
      <c r="E65" s="107" t="s">
        <v>291</v>
      </c>
      <c r="F65" s="107" t="s">
        <v>521</v>
      </c>
      <c r="G65" s="208">
        <v>136.07</v>
      </c>
      <c r="H65" s="208">
        <v>24.54</v>
      </c>
      <c r="I65" s="107" t="s">
        <v>119</v>
      </c>
      <c r="J65" s="208">
        <f t="shared" si="4"/>
        <v>111.53</v>
      </c>
      <c r="K65" s="190" t="s">
        <v>499</v>
      </c>
      <c r="L65" s="107" t="s">
        <v>121</v>
      </c>
      <c r="M65" s="107" t="s">
        <v>522</v>
      </c>
      <c r="N65" s="107" t="s">
        <v>332</v>
      </c>
      <c r="O65" s="107" t="s">
        <v>501</v>
      </c>
      <c r="P65" s="107" t="s">
        <v>502</v>
      </c>
      <c r="Q65" s="107" t="s">
        <v>191</v>
      </c>
      <c r="R65" s="107" t="s">
        <v>152</v>
      </c>
      <c r="S65" s="107" t="s">
        <v>153</v>
      </c>
      <c r="T65" s="107" t="s">
        <v>523</v>
      </c>
      <c r="U65" s="107">
        <v>2560</v>
      </c>
      <c r="V65" s="107">
        <v>5</v>
      </c>
      <c r="W65" s="107">
        <v>1</v>
      </c>
      <c r="X65" s="107">
        <v>2022</v>
      </c>
      <c r="Y65" s="107">
        <v>36</v>
      </c>
      <c r="Z65" s="107">
        <v>0</v>
      </c>
      <c r="AA65" s="107" t="s">
        <v>132</v>
      </c>
      <c r="AB65" s="107" t="s">
        <v>524</v>
      </c>
      <c r="AC65" s="107" t="s">
        <v>132</v>
      </c>
      <c r="AD65" s="212" t="s">
        <v>340</v>
      </c>
      <c r="AE65" s="212" t="s">
        <v>157</v>
      </c>
      <c r="AF65" s="212">
        <f t="shared" si="5"/>
        <v>-6</v>
      </c>
      <c r="AG65" s="210">
        <f t="shared" si="6"/>
        <v>111.53</v>
      </c>
      <c r="AH65" s="211">
        <f t="shared" si="7"/>
        <v>-669.1800000000001</v>
      </c>
      <c r="AI65" s="212"/>
    </row>
    <row r="66" spans="1:35" ht="15">
      <c r="A66" s="107">
        <v>2022</v>
      </c>
      <c r="B66" s="107">
        <v>383</v>
      </c>
      <c r="C66" s="107" t="s">
        <v>205</v>
      </c>
      <c r="D66" s="190" t="s">
        <v>525</v>
      </c>
      <c r="E66" s="107" t="s">
        <v>291</v>
      </c>
      <c r="F66" s="107" t="s">
        <v>526</v>
      </c>
      <c r="G66" s="208">
        <v>422.51</v>
      </c>
      <c r="H66" s="208">
        <v>76.19</v>
      </c>
      <c r="I66" s="107" t="s">
        <v>119</v>
      </c>
      <c r="J66" s="208">
        <f t="shared" si="4"/>
        <v>346.32</v>
      </c>
      <c r="K66" s="190" t="s">
        <v>499</v>
      </c>
      <c r="L66" s="107" t="s">
        <v>121</v>
      </c>
      <c r="M66" s="107" t="s">
        <v>527</v>
      </c>
      <c r="N66" s="107" t="s">
        <v>332</v>
      </c>
      <c r="O66" s="107" t="s">
        <v>501</v>
      </c>
      <c r="P66" s="107" t="s">
        <v>502</v>
      </c>
      <c r="Q66" s="107" t="s">
        <v>191</v>
      </c>
      <c r="R66" s="107" t="s">
        <v>126</v>
      </c>
      <c r="S66" s="107" t="s">
        <v>127</v>
      </c>
      <c r="T66" s="107" t="s">
        <v>175</v>
      </c>
      <c r="U66" s="107">
        <v>2340</v>
      </c>
      <c r="V66" s="107">
        <v>10</v>
      </c>
      <c r="W66" s="107">
        <v>1</v>
      </c>
      <c r="X66" s="107">
        <v>2022</v>
      </c>
      <c r="Y66" s="107">
        <v>34</v>
      </c>
      <c r="Z66" s="107">
        <v>0</v>
      </c>
      <c r="AA66" s="107" t="s">
        <v>132</v>
      </c>
      <c r="AB66" s="107" t="s">
        <v>528</v>
      </c>
      <c r="AC66" s="107" t="s">
        <v>177</v>
      </c>
      <c r="AD66" s="212" t="s">
        <v>340</v>
      </c>
      <c r="AE66" s="212" t="s">
        <v>178</v>
      </c>
      <c r="AF66" s="212">
        <f t="shared" si="5"/>
        <v>-2</v>
      </c>
      <c r="AG66" s="210">
        <f t="shared" si="6"/>
        <v>346.32</v>
      </c>
      <c r="AH66" s="211">
        <f t="shared" si="7"/>
        <v>-692.64</v>
      </c>
      <c r="AI66" s="212"/>
    </row>
    <row r="67" spans="1:35" ht="15">
      <c r="A67" s="107">
        <v>2022</v>
      </c>
      <c r="B67" s="107">
        <v>384</v>
      </c>
      <c r="C67" s="107" t="s">
        <v>205</v>
      </c>
      <c r="D67" s="190" t="s">
        <v>529</v>
      </c>
      <c r="E67" s="107" t="s">
        <v>291</v>
      </c>
      <c r="F67" s="107" t="s">
        <v>530</v>
      </c>
      <c r="G67" s="208">
        <v>610.2</v>
      </c>
      <c r="H67" s="208">
        <v>110.04</v>
      </c>
      <c r="I67" s="107" t="s">
        <v>119</v>
      </c>
      <c r="J67" s="208">
        <f t="shared" si="4"/>
        <v>500.16</v>
      </c>
      <c r="K67" s="190" t="s">
        <v>499</v>
      </c>
      <c r="L67" s="107" t="s">
        <v>121</v>
      </c>
      <c r="M67" s="107" t="s">
        <v>531</v>
      </c>
      <c r="N67" s="107" t="s">
        <v>332</v>
      </c>
      <c r="O67" s="107" t="s">
        <v>501</v>
      </c>
      <c r="P67" s="107" t="s">
        <v>502</v>
      </c>
      <c r="Q67" s="107" t="s">
        <v>191</v>
      </c>
      <c r="R67" s="107" t="s">
        <v>152</v>
      </c>
      <c r="S67" s="107" t="s">
        <v>153</v>
      </c>
      <c r="T67" s="107" t="s">
        <v>165</v>
      </c>
      <c r="U67" s="107">
        <v>1570</v>
      </c>
      <c r="V67" s="107">
        <v>5</v>
      </c>
      <c r="W67" s="107">
        <v>2</v>
      </c>
      <c r="X67" s="107">
        <v>2022</v>
      </c>
      <c r="Y67" s="107">
        <v>30</v>
      </c>
      <c r="Z67" s="107">
        <v>0</v>
      </c>
      <c r="AA67" s="107" t="s">
        <v>132</v>
      </c>
      <c r="AB67" s="107" t="s">
        <v>532</v>
      </c>
      <c r="AC67" s="107" t="s">
        <v>132</v>
      </c>
      <c r="AD67" s="212" t="s">
        <v>340</v>
      </c>
      <c r="AE67" s="212" t="s">
        <v>157</v>
      </c>
      <c r="AF67" s="212">
        <f t="shared" si="5"/>
        <v>-6</v>
      </c>
      <c r="AG67" s="210">
        <f t="shared" si="6"/>
        <v>500.16</v>
      </c>
      <c r="AH67" s="211">
        <f t="shared" si="7"/>
        <v>-3000.96</v>
      </c>
      <c r="AI67" s="212"/>
    </row>
    <row r="68" spans="1:35" ht="15">
      <c r="A68" s="107">
        <v>2022</v>
      </c>
      <c r="B68" s="107">
        <v>385</v>
      </c>
      <c r="C68" s="107" t="s">
        <v>205</v>
      </c>
      <c r="D68" s="190" t="s">
        <v>533</v>
      </c>
      <c r="E68" s="107" t="s">
        <v>291</v>
      </c>
      <c r="F68" s="107" t="s">
        <v>534</v>
      </c>
      <c r="G68" s="208">
        <v>526.76</v>
      </c>
      <c r="H68" s="208">
        <v>94.99</v>
      </c>
      <c r="I68" s="107" t="s">
        <v>119</v>
      </c>
      <c r="J68" s="208">
        <f t="shared" si="4"/>
        <v>431.77</v>
      </c>
      <c r="K68" s="190" t="s">
        <v>499</v>
      </c>
      <c r="L68" s="107" t="s">
        <v>121</v>
      </c>
      <c r="M68" s="107" t="s">
        <v>535</v>
      </c>
      <c r="N68" s="107" t="s">
        <v>332</v>
      </c>
      <c r="O68" s="107" t="s">
        <v>501</v>
      </c>
      <c r="P68" s="107" t="s">
        <v>502</v>
      </c>
      <c r="Q68" s="107" t="s">
        <v>191</v>
      </c>
      <c r="R68" s="107" t="s">
        <v>152</v>
      </c>
      <c r="S68" s="107" t="s">
        <v>153</v>
      </c>
      <c r="T68" s="107" t="s">
        <v>154</v>
      </c>
      <c r="U68" s="107">
        <v>1680</v>
      </c>
      <c r="V68" s="107">
        <v>5</v>
      </c>
      <c r="W68" s="107">
        <v>2</v>
      </c>
      <c r="X68" s="107">
        <v>2022</v>
      </c>
      <c r="Y68" s="107">
        <v>31</v>
      </c>
      <c r="Z68" s="107">
        <v>0</v>
      </c>
      <c r="AA68" s="107" t="s">
        <v>132</v>
      </c>
      <c r="AB68" s="107" t="s">
        <v>536</v>
      </c>
      <c r="AC68" s="107" t="s">
        <v>132</v>
      </c>
      <c r="AD68" s="212" t="s">
        <v>340</v>
      </c>
      <c r="AE68" s="212" t="s">
        <v>157</v>
      </c>
      <c r="AF68" s="212">
        <f t="shared" si="5"/>
        <v>-6</v>
      </c>
      <c r="AG68" s="210">
        <f t="shared" si="6"/>
        <v>431.77</v>
      </c>
      <c r="AH68" s="211">
        <f t="shared" si="7"/>
        <v>-2590.62</v>
      </c>
      <c r="AI68" s="212"/>
    </row>
    <row r="69" spans="1:35" ht="15">
      <c r="A69" s="107">
        <v>2022</v>
      </c>
      <c r="B69" s="107">
        <v>386</v>
      </c>
      <c r="C69" s="107" t="s">
        <v>205</v>
      </c>
      <c r="D69" s="190" t="s">
        <v>537</v>
      </c>
      <c r="E69" s="107" t="s">
        <v>291</v>
      </c>
      <c r="F69" s="107" t="s">
        <v>538</v>
      </c>
      <c r="G69" s="208">
        <v>19.78</v>
      </c>
      <c r="H69" s="208">
        <v>3.57</v>
      </c>
      <c r="I69" s="107" t="s">
        <v>119</v>
      </c>
      <c r="J69" s="208">
        <f t="shared" si="4"/>
        <v>16.21</v>
      </c>
      <c r="K69" s="190" t="s">
        <v>499</v>
      </c>
      <c r="L69" s="107" t="s">
        <v>121</v>
      </c>
      <c r="M69" s="107" t="s">
        <v>539</v>
      </c>
      <c r="N69" s="107" t="s">
        <v>332</v>
      </c>
      <c r="O69" s="107" t="s">
        <v>501</v>
      </c>
      <c r="P69" s="107" t="s">
        <v>502</v>
      </c>
      <c r="Q69" s="107" t="s">
        <v>191</v>
      </c>
      <c r="R69" s="107" t="s">
        <v>325</v>
      </c>
      <c r="S69" s="107" t="s">
        <v>326</v>
      </c>
      <c r="T69" s="107" t="s">
        <v>523</v>
      </c>
      <c r="U69" s="107">
        <v>2560</v>
      </c>
      <c r="V69" s="107">
        <v>5</v>
      </c>
      <c r="W69" s="107">
        <v>1</v>
      </c>
      <c r="X69" s="107">
        <v>2022</v>
      </c>
      <c r="Y69" s="107">
        <v>35</v>
      </c>
      <c r="Z69" s="107">
        <v>0</v>
      </c>
      <c r="AA69" s="107" t="s">
        <v>132</v>
      </c>
      <c r="AB69" s="107" t="s">
        <v>540</v>
      </c>
      <c r="AC69" s="107" t="s">
        <v>177</v>
      </c>
      <c r="AD69" s="212" t="s">
        <v>340</v>
      </c>
      <c r="AE69" s="212" t="s">
        <v>178</v>
      </c>
      <c r="AF69" s="212">
        <f t="shared" si="5"/>
        <v>-2</v>
      </c>
      <c r="AG69" s="210">
        <f t="shared" si="6"/>
        <v>16.21</v>
      </c>
      <c r="AH69" s="211">
        <f t="shared" si="7"/>
        <v>-32.42</v>
      </c>
      <c r="AI69" s="212"/>
    </row>
    <row r="70" spans="1:35" ht="15">
      <c r="A70" s="107">
        <v>2022</v>
      </c>
      <c r="B70" s="107">
        <v>387</v>
      </c>
      <c r="C70" s="107" t="s">
        <v>205</v>
      </c>
      <c r="D70" s="190" t="s">
        <v>541</v>
      </c>
      <c r="E70" s="107" t="s">
        <v>291</v>
      </c>
      <c r="F70" s="107" t="s">
        <v>542</v>
      </c>
      <c r="G70" s="208">
        <v>1231.86</v>
      </c>
      <c r="H70" s="208">
        <v>222.14</v>
      </c>
      <c r="I70" s="107" t="s">
        <v>119</v>
      </c>
      <c r="J70" s="208">
        <f t="shared" si="4"/>
        <v>1009.7199999999999</v>
      </c>
      <c r="K70" s="190" t="s">
        <v>499</v>
      </c>
      <c r="L70" s="107" t="s">
        <v>121</v>
      </c>
      <c r="M70" s="107" t="s">
        <v>543</v>
      </c>
      <c r="N70" s="107" t="s">
        <v>332</v>
      </c>
      <c r="O70" s="107" t="s">
        <v>501</v>
      </c>
      <c r="P70" s="107" t="s">
        <v>502</v>
      </c>
      <c r="Q70" s="107" t="s">
        <v>191</v>
      </c>
      <c r="R70" s="107" t="s">
        <v>152</v>
      </c>
      <c r="S70" s="107" t="s">
        <v>153</v>
      </c>
      <c r="T70" s="107" t="s">
        <v>170</v>
      </c>
      <c r="U70" s="107">
        <v>140</v>
      </c>
      <c r="V70" s="107">
        <v>5</v>
      </c>
      <c r="W70" s="107">
        <v>3</v>
      </c>
      <c r="X70" s="107">
        <v>2022</v>
      </c>
      <c r="Y70" s="107">
        <v>23</v>
      </c>
      <c r="Z70" s="107">
        <v>0</v>
      </c>
      <c r="AA70" s="107" t="s">
        <v>132</v>
      </c>
      <c r="AB70" s="107" t="s">
        <v>544</v>
      </c>
      <c r="AC70" s="107" t="s">
        <v>132</v>
      </c>
      <c r="AD70" s="212" t="s">
        <v>340</v>
      </c>
      <c r="AE70" s="212" t="s">
        <v>157</v>
      </c>
      <c r="AF70" s="212">
        <f t="shared" si="5"/>
        <v>-6</v>
      </c>
      <c r="AG70" s="210">
        <f t="shared" si="6"/>
        <v>1009.7199999999999</v>
      </c>
      <c r="AH70" s="211">
        <f t="shared" si="7"/>
        <v>-6058.32</v>
      </c>
      <c r="AI70" s="212"/>
    </row>
    <row r="71" spans="1:35" ht="15">
      <c r="A71" s="107">
        <v>2022</v>
      </c>
      <c r="B71" s="107">
        <v>388</v>
      </c>
      <c r="C71" s="107" t="s">
        <v>205</v>
      </c>
      <c r="D71" s="190" t="s">
        <v>545</v>
      </c>
      <c r="E71" s="107" t="s">
        <v>291</v>
      </c>
      <c r="F71" s="107" t="s">
        <v>546</v>
      </c>
      <c r="G71" s="208">
        <v>9807.53</v>
      </c>
      <c r="H71" s="208">
        <v>1768.57</v>
      </c>
      <c r="I71" s="107" t="s">
        <v>119</v>
      </c>
      <c r="J71" s="208">
        <f t="shared" si="4"/>
        <v>8038.960000000001</v>
      </c>
      <c r="K71" s="190" t="s">
        <v>499</v>
      </c>
      <c r="L71" s="107" t="s">
        <v>121</v>
      </c>
      <c r="M71" s="107" t="s">
        <v>547</v>
      </c>
      <c r="N71" s="107" t="s">
        <v>332</v>
      </c>
      <c r="O71" s="107" t="s">
        <v>501</v>
      </c>
      <c r="P71" s="107" t="s">
        <v>502</v>
      </c>
      <c r="Q71" s="107" t="s">
        <v>191</v>
      </c>
      <c r="R71" s="107" t="s">
        <v>152</v>
      </c>
      <c r="S71" s="107" t="s">
        <v>153</v>
      </c>
      <c r="T71" s="107" t="s">
        <v>237</v>
      </c>
      <c r="U71" s="107">
        <v>2890</v>
      </c>
      <c r="V71" s="107">
        <v>5</v>
      </c>
      <c r="W71" s="107">
        <v>1</v>
      </c>
      <c r="X71" s="107">
        <v>2022</v>
      </c>
      <c r="Y71" s="107">
        <v>37</v>
      </c>
      <c r="Z71" s="107">
        <v>0</v>
      </c>
      <c r="AA71" s="107" t="s">
        <v>132</v>
      </c>
      <c r="AB71" s="107" t="s">
        <v>548</v>
      </c>
      <c r="AC71" s="107" t="s">
        <v>177</v>
      </c>
      <c r="AD71" s="212" t="s">
        <v>340</v>
      </c>
      <c r="AE71" s="212" t="s">
        <v>178</v>
      </c>
      <c r="AF71" s="212">
        <f t="shared" si="5"/>
        <v>-2</v>
      </c>
      <c r="AG71" s="210">
        <f t="shared" si="6"/>
        <v>8038.960000000001</v>
      </c>
      <c r="AH71" s="211">
        <f t="shared" si="7"/>
        <v>-16077.920000000002</v>
      </c>
      <c r="AI71" s="212"/>
    </row>
    <row r="72" spans="1:35" ht="15">
      <c r="A72" s="107">
        <v>2022</v>
      </c>
      <c r="B72" s="107">
        <v>389</v>
      </c>
      <c r="C72" s="107" t="s">
        <v>205</v>
      </c>
      <c r="D72" s="190" t="s">
        <v>549</v>
      </c>
      <c r="E72" s="107" t="s">
        <v>291</v>
      </c>
      <c r="F72" s="107" t="s">
        <v>550</v>
      </c>
      <c r="G72" s="208">
        <v>33.05</v>
      </c>
      <c r="H72" s="208">
        <v>5.96</v>
      </c>
      <c r="I72" s="107" t="s">
        <v>119</v>
      </c>
      <c r="J72" s="208">
        <f aca="true" t="shared" si="8" ref="J72:J103">IF(I72="SI",G72-H72,G72)</f>
        <v>27.089999999999996</v>
      </c>
      <c r="K72" s="190" t="s">
        <v>499</v>
      </c>
      <c r="L72" s="107" t="s">
        <v>121</v>
      </c>
      <c r="M72" s="107" t="s">
        <v>551</v>
      </c>
      <c r="N72" s="107" t="s">
        <v>332</v>
      </c>
      <c r="O72" s="107" t="s">
        <v>501</v>
      </c>
      <c r="P72" s="107" t="s">
        <v>502</v>
      </c>
      <c r="Q72" s="107" t="s">
        <v>191</v>
      </c>
      <c r="R72" s="107" t="s">
        <v>140</v>
      </c>
      <c r="S72" s="107" t="s">
        <v>141</v>
      </c>
      <c r="T72" s="107" t="s">
        <v>142</v>
      </c>
      <c r="U72" s="107">
        <v>1130</v>
      </c>
      <c r="V72" s="107">
        <v>5</v>
      </c>
      <c r="W72" s="107">
        <v>7</v>
      </c>
      <c r="X72" s="107">
        <v>2022</v>
      </c>
      <c r="Y72" s="107">
        <v>29</v>
      </c>
      <c r="Z72" s="107">
        <v>0</v>
      </c>
      <c r="AA72" s="107" t="s">
        <v>143</v>
      </c>
      <c r="AB72" s="107" t="s">
        <v>552</v>
      </c>
      <c r="AC72" s="107" t="s">
        <v>143</v>
      </c>
      <c r="AD72" s="212" t="s">
        <v>340</v>
      </c>
      <c r="AE72" s="212" t="s">
        <v>143</v>
      </c>
      <c r="AF72" s="212">
        <f aca="true" t="shared" si="9" ref="AF72:AF103">AE72-AD72</f>
        <v>7</v>
      </c>
      <c r="AG72" s="210">
        <f aca="true" t="shared" si="10" ref="AG72:AG103">IF(AI72="SI",0,J72)</f>
        <v>27.089999999999996</v>
      </c>
      <c r="AH72" s="211">
        <f aca="true" t="shared" si="11" ref="AH72:AH103">AG72*AF72</f>
        <v>189.62999999999997</v>
      </c>
      <c r="AI72" s="212"/>
    </row>
    <row r="73" spans="1:35" ht="15">
      <c r="A73" s="107">
        <v>2022</v>
      </c>
      <c r="B73" s="107">
        <v>390</v>
      </c>
      <c r="C73" s="107" t="s">
        <v>205</v>
      </c>
      <c r="D73" s="190" t="s">
        <v>553</v>
      </c>
      <c r="E73" s="107" t="s">
        <v>131</v>
      </c>
      <c r="F73" s="107" t="s">
        <v>554</v>
      </c>
      <c r="G73" s="208">
        <v>645.07</v>
      </c>
      <c r="H73" s="208">
        <v>88.99</v>
      </c>
      <c r="I73" s="107" t="s">
        <v>119</v>
      </c>
      <c r="J73" s="208">
        <f t="shared" si="8"/>
        <v>556.08</v>
      </c>
      <c r="K73" s="190" t="s">
        <v>470</v>
      </c>
      <c r="L73" s="107" t="s">
        <v>121</v>
      </c>
      <c r="M73" s="107" t="s">
        <v>555</v>
      </c>
      <c r="N73" s="107" t="s">
        <v>156</v>
      </c>
      <c r="O73" s="107" t="s">
        <v>472</v>
      </c>
      <c r="P73" s="107" t="s">
        <v>473</v>
      </c>
      <c r="Q73" s="107" t="s">
        <v>473</v>
      </c>
      <c r="R73" s="107" t="s">
        <v>152</v>
      </c>
      <c r="S73" s="107" t="s">
        <v>153</v>
      </c>
      <c r="T73" s="107" t="s">
        <v>170</v>
      </c>
      <c r="U73" s="107">
        <v>140</v>
      </c>
      <c r="V73" s="107">
        <v>5</v>
      </c>
      <c r="W73" s="107">
        <v>1</v>
      </c>
      <c r="X73" s="107">
        <v>2022</v>
      </c>
      <c r="Y73" s="107">
        <v>171</v>
      </c>
      <c r="Z73" s="107">
        <v>0</v>
      </c>
      <c r="AA73" s="107" t="s">
        <v>132</v>
      </c>
      <c r="AB73" s="107" t="s">
        <v>556</v>
      </c>
      <c r="AC73" s="107" t="s">
        <v>132</v>
      </c>
      <c r="AD73" s="212" t="s">
        <v>475</v>
      </c>
      <c r="AE73" s="212" t="s">
        <v>157</v>
      </c>
      <c r="AF73" s="212">
        <f t="shared" si="9"/>
        <v>-16</v>
      </c>
      <c r="AG73" s="210">
        <f t="shared" si="10"/>
        <v>556.08</v>
      </c>
      <c r="AH73" s="211">
        <f t="shared" si="11"/>
        <v>-8897.28</v>
      </c>
      <c r="AI73" s="212"/>
    </row>
    <row r="74" spans="1:35" ht="15">
      <c r="A74" s="107">
        <v>2022</v>
      </c>
      <c r="B74" s="107">
        <v>391</v>
      </c>
      <c r="C74" s="107" t="s">
        <v>205</v>
      </c>
      <c r="D74" s="190" t="s">
        <v>557</v>
      </c>
      <c r="E74" s="107" t="s">
        <v>146</v>
      </c>
      <c r="F74" s="107" t="s">
        <v>558</v>
      </c>
      <c r="G74" s="208">
        <v>141.46</v>
      </c>
      <c r="H74" s="208">
        <v>25.51</v>
      </c>
      <c r="I74" s="107" t="s">
        <v>119</v>
      </c>
      <c r="J74" s="208">
        <f t="shared" si="8"/>
        <v>115.95</v>
      </c>
      <c r="K74" s="190" t="s">
        <v>559</v>
      </c>
      <c r="L74" s="107" t="s">
        <v>121</v>
      </c>
      <c r="M74" s="107" t="s">
        <v>560</v>
      </c>
      <c r="N74" s="107" t="s">
        <v>115</v>
      </c>
      <c r="O74" s="107" t="s">
        <v>472</v>
      </c>
      <c r="P74" s="107" t="s">
        <v>473</v>
      </c>
      <c r="Q74" s="107" t="s">
        <v>473</v>
      </c>
      <c r="R74" s="107" t="s">
        <v>152</v>
      </c>
      <c r="S74" s="107" t="s">
        <v>153</v>
      </c>
      <c r="T74" s="107" t="s">
        <v>170</v>
      </c>
      <c r="U74" s="107">
        <v>140</v>
      </c>
      <c r="V74" s="107">
        <v>5</v>
      </c>
      <c r="W74" s="107">
        <v>2</v>
      </c>
      <c r="X74" s="107">
        <v>2022</v>
      </c>
      <c r="Y74" s="107">
        <v>84</v>
      </c>
      <c r="Z74" s="107">
        <v>0</v>
      </c>
      <c r="AA74" s="107" t="s">
        <v>132</v>
      </c>
      <c r="AB74" s="107" t="s">
        <v>561</v>
      </c>
      <c r="AC74" s="107" t="s">
        <v>132</v>
      </c>
      <c r="AD74" s="212" t="s">
        <v>156</v>
      </c>
      <c r="AE74" s="212" t="s">
        <v>157</v>
      </c>
      <c r="AF74" s="212">
        <f t="shared" si="9"/>
        <v>14</v>
      </c>
      <c r="AG74" s="210">
        <f t="shared" si="10"/>
        <v>115.95</v>
      </c>
      <c r="AH74" s="211">
        <f t="shared" si="11"/>
        <v>1623.3</v>
      </c>
      <c r="AI74" s="212"/>
    </row>
    <row r="75" spans="1:35" ht="15">
      <c r="A75" s="107">
        <v>2022</v>
      </c>
      <c r="B75" s="107">
        <v>393</v>
      </c>
      <c r="C75" s="107" t="s">
        <v>132</v>
      </c>
      <c r="D75" s="190" t="s">
        <v>562</v>
      </c>
      <c r="E75" s="107" t="s">
        <v>248</v>
      </c>
      <c r="F75" s="107" t="s">
        <v>563</v>
      </c>
      <c r="G75" s="208">
        <v>5478.72</v>
      </c>
      <c r="H75" s="208">
        <v>498.07</v>
      </c>
      <c r="I75" s="107" t="s">
        <v>119</v>
      </c>
      <c r="J75" s="208">
        <f t="shared" si="8"/>
        <v>4980.650000000001</v>
      </c>
      <c r="K75" s="190" t="s">
        <v>564</v>
      </c>
      <c r="L75" s="107" t="s">
        <v>121</v>
      </c>
      <c r="M75" s="107" t="s">
        <v>565</v>
      </c>
      <c r="N75" s="107" t="s">
        <v>248</v>
      </c>
      <c r="O75" s="107" t="s">
        <v>566</v>
      </c>
      <c r="P75" s="107" t="s">
        <v>567</v>
      </c>
      <c r="Q75" s="107" t="s">
        <v>191</v>
      </c>
      <c r="R75" s="107" t="s">
        <v>126</v>
      </c>
      <c r="S75" s="107" t="s">
        <v>127</v>
      </c>
      <c r="T75" s="107" t="s">
        <v>568</v>
      </c>
      <c r="U75" s="107">
        <v>8530</v>
      </c>
      <c r="V75" s="107">
        <v>6</v>
      </c>
      <c r="W75" s="107">
        <v>1</v>
      </c>
      <c r="X75" s="107">
        <v>2022</v>
      </c>
      <c r="Y75" s="107">
        <v>122</v>
      </c>
      <c r="Z75" s="107">
        <v>0</v>
      </c>
      <c r="AA75" s="107" t="s">
        <v>191</v>
      </c>
      <c r="AB75" s="107" t="s">
        <v>569</v>
      </c>
      <c r="AC75" s="107" t="s">
        <v>340</v>
      </c>
      <c r="AD75" s="212" t="s">
        <v>316</v>
      </c>
      <c r="AE75" s="212" t="s">
        <v>330</v>
      </c>
      <c r="AF75" s="212">
        <f t="shared" si="9"/>
        <v>11</v>
      </c>
      <c r="AG75" s="210">
        <f t="shared" si="10"/>
        <v>4980.650000000001</v>
      </c>
      <c r="AH75" s="211">
        <f t="shared" si="11"/>
        <v>54787.15000000001</v>
      </c>
      <c r="AI75" s="212"/>
    </row>
    <row r="76" spans="1:35" ht="15">
      <c r="A76" s="107">
        <v>2022</v>
      </c>
      <c r="B76" s="107">
        <v>393</v>
      </c>
      <c r="C76" s="107" t="s">
        <v>132</v>
      </c>
      <c r="D76" s="190" t="s">
        <v>562</v>
      </c>
      <c r="E76" s="107" t="s">
        <v>248</v>
      </c>
      <c r="F76" s="107" t="s">
        <v>563</v>
      </c>
      <c r="G76" s="208">
        <v>8462.34</v>
      </c>
      <c r="H76" s="208">
        <v>769.3</v>
      </c>
      <c r="I76" s="107" t="s">
        <v>119</v>
      </c>
      <c r="J76" s="208">
        <f t="shared" si="8"/>
        <v>7693.04</v>
      </c>
      <c r="K76" s="190" t="s">
        <v>564</v>
      </c>
      <c r="L76" s="107" t="s">
        <v>121</v>
      </c>
      <c r="M76" s="107" t="s">
        <v>565</v>
      </c>
      <c r="N76" s="107" t="s">
        <v>248</v>
      </c>
      <c r="O76" s="107" t="s">
        <v>566</v>
      </c>
      <c r="P76" s="107" t="s">
        <v>567</v>
      </c>
      <c r="Q76" s="107" t="s">
        <v>191</v>
      </c>
      <c r="R76" s="107" t="s">
        <v>126</v>
      </c>
      <c r="S76" s="107" t="s">
        <v>127</v>
      </c>
      <c r="T76" s="107" t="s">
        <v>568</v>
      </c>
      <c r="U76" s="107">
        <v>8530</v>
      </c>
      <c r="V76" s="107">
        <v>6</v>
      </c>
      <c r="W76" s="107">
        <v>1</v>
      </c>
      <c r="X76" s="107">
        <v>2022</v>
      </c>
      <c r="Y76" s="107">
        <v>207</v>
      </c>
      <c r="Z76" s="107">
        <v>0</v>
      </c>
      <c r="AA76" s="107" t="s">
        <v>191</v>
      </c>
      <c r="AB76" s="107" t="s">
        <v>570</v>
      </c>
      <c r="AC76" s="107" t="s">
        <v>340</v>
      </c>
      <c r="AD76" s="212" t="s">
        <v>316</v>
      </c>
      <c r="AE76" s="212" t="s">
        <v>330</v>
      </c>
      <c r="AF76" s="212">
        <f t="shared" si="9"/>
        <v>11</v>
      </c>
      <c r="AG76" s="210">
        <f t="shared" si="10"/>
        <v>7693.04</v>
      </c>
      <c r="AH76" s="211">
        <f t="shared" si="11"/>
        <v>84623.44</v>
      </c>
      <c r="AI76" s="212"/>
    </row>
    <row r="77" spans="1:35" ht="15">
      <c r="A77" s="107">
        <v>2022</v>
      </c>
      <c r="B77" s="107">
        <v>394</v>
      </c>
      <c r="C77" s="107" t="s">
        <v>177</v>
      </c>
      <c r="D77" s="190" t="s">
        <v>571</v>
      </c>
      <c r="E77" s="107" t="s">
        <v>572</v>
      </c>
      <c r="F77" s="107" t="s">
        <v>191</v>
      </c>
      <c r="G77" s="208">
        <v>4598</v>
      </c>
      <c r="H77" s="208">
        <v>418</v>
      </c>
      <c r="I77" s="107" t="s">
        <v>119</v>
      </c>
      <c r="J77" s="208">
        <f t="shared" si="8"/>
        <v>4180</v>
      </c>
      <c r="K77" s="190" t="s">
        <v>461</v>
      </c>
      <c r="L77" s="107" t="s">
        <v>121</v>
      </c>
      <c r="M77" s="107" t="s">
        <v>573</v>
      </c>
      <c r="N77" s="107" t="s">
        <v>574</v>
      </c>
      <c r="O77" s="107" t="s">
        <v>464</v>
      </c>
      <c r="P77" s="107" t="s">
        <v>465</v>
      </c>
      <c r="Q77" s="107" t="s">
        <v>191</v>
      </c>
      <c r="R77" s="107" t="s">
        <v>152</v>
      </c>
      <c r="S77" s="107" t="s">
        <v>153</v>
      </c>
      <c r="T77" s="107" t="s">
        <v>348</v>
      </c>
      <c r="U77" s="107">
        <v>1900</v>
      </c>
      <c r="V77" s="107">
        <v>5</v>
      </c>
      <c r="W77" s="107">
        <v>4</v>
      </c>
      <c r="X77" s="107">
        <v>2022</v>
      </c>
      <c r="Y77" s="107">
        <v>355</v>
      </c>
      <c r="Z77" s="107">
        <v>0</v>
      </c>
      <c r="AA77" s="107" t="s">
        <v>191</v>
      </c>
      <c r="AB77" s="107" t="s">
        <v>477</v>
      </c>
      <c r="AC77" s="107" t="s">
        <v>177</v>
      </c>
      <c r="AD77" s="212" t="s">
        <v>575</v>
      </c>
      <c r="AE77" s="212" t="s">
        <v>177</v>
      </c>
      <c r="AF77" s="212">
        <f t="shared" si="9"/>
        <v>11</v>
      </c>
      <c r="AG77" s="210">
        <f t="shared" si="10"/>
        <v>4180</v>
      </c>
      <c r="AH77" s="211">
        <f t="shared" si="11"/>
        <v>45980</v>
      </c>
      <c r="AI77" s="212"/>
    </row>
    <row r="78" spans="1:35" ht="15">
      <c r="A78" s="107">
        <v>2022</v>
      </c>
      <c r="B78" s="107">
        <v>395</v>
      </c>
      <c r="C78" s="107" t="s">
        <v>177</v>
      </c>
      <c r="D78" s="190" t="s">
        <v>576</v>
      </c>
      <c r="E78" s="107" t="s">
        <v>572</v>
      </c>
      <c r="F78" s="107" t="s">
        <v>191</v>
      </c>
      <c r="G78" s="208">
        <v>-4598</v>
      </c>
      <c r="H78" s="208">
        <v>-418</v>
      </c>
      <c r="I78" s="107" t="s">
        <v>119</v>
      </c>
      <c r="J78" s="208">
        <f t="shared" si="8"/>
        <v>-4180</v>
      </c>
      <c r="K78" s="190" t="s">
        <v>461</v>
      </c>
      <c r="L78" s="107" t="s">
        <v>121</v>
      </c>
      <c r="M78" s="107" t="s">
        <v>577</v>
      </c>
      <c r="N78" s="107" t="s">
        <v>574</v>
      </c>
      <c r="O78" s="107" t="s">
        <v>464</v>
      </c>
      <c r="P78" s="107" t="s">
        <v>465</v>
      </c>
      <c r="Q78" s="107" t="s">
        <v>191</v>
      </c>
      <c r="R78" s="107" t="s">
        <v>152</v>
      </c>
      <c r="S78" s="107" t="s">
        <v>153</v>
      </c>
      <c r="T78" s="107" t="s">
        <v>348</v>
      </c>
      <c r="U78" s="107">
        <v>1900</v>
      </c>
      <c r="V78" s="107">
        <v>5</v>
      </c>
      <c r="W78" s="107">
        <v>4</v>
      </c>
      <c r="X78" s="107">
        <v>2022</v>
      </c>
      <c r="Y78" s="107">
        <v>355</v>
      </c>
      <c r="Z78" s="107">
        <v>0</v>
      </c>
      <c r="AA78" s="107" t="s">
        <v>191</v>
      </c>
      <c r="AB78" s="107" t="s">
        <v>477</v>
      </c>
      <c r="AC78" s="107" t="s">
        <v>177</v>
      </c>
      <c r="AD78" s="212" t="s">
        <v>575</v>
      </c>
      <c r="AE78" s="212" t="s">
        <v>177</v>
      </c>
      <c r="AF78" s="212">
        <f t="shared" si="9"/>
        <v>11</v>
      </c>
      <c r="AG78" s="210">
        <f t="shared" si="10"/>
        <v>-4180</v>
      </c>
      <c r="AH78" s="211">
        <f t="shared" si="11"/>
        <v>-45980</v>
      </c>
      <c r="AI78" s="212"/>
    </row>
    <row r="79" spans="1:35" ht="15">
      <c r="A79" s="107">
        <v>2022</v>
      </c>
      <c r="B79" s="107">
        <v>396</v>
      </c>
      <c r="C79" s="107" t="s">
        <v>177</v>
      </c>
      <c r="D79" s="190" t="s">
        <v>578</v>
      </c>
      <c r="E79" s="107" t="s">
        <v>288</v>
      </c>
      <c r="F79" s="107" t="s">
        <v>579</v>
      </c>
      <c r="G79" s="208">
        <v>63.15</v>
      </c>
      <c r="H79" s="208">
        <v>2.43</v>
      </c>
      <c r="I79" s="107" t="s">
        <v>119</v>
      </c>
      <c r="J79" s="208">
        <f t="shared" si="8"/>
        <v>60.72</v>
      </c>
      <c r="K79" s="190" t="s">
        <v>580</v>
      </c>
      <c r="L79" s="107" t="s">
        <v>121</v>
      </c>
      <c r="M79" s="107" t="s">
        <v>581</v>
      </c>
      <c r="N79" s="107" t="s">
        <v>582</v>
      </c>
      <c r="O79" s="107" t="s">
        <v>583</v>
      </c>
      <c r="P79" s="107" t="s">
        <v>584</v>
      </c>
      <c r="Q79" s="107" t="s">
        <v>584</v>
      </c>
      <c r="R79" s="107" t="s">
        <v>358</v>
      </c>
      <c r="S79" s="107" t="s">
        <v>359</v>
      </c>
      <c r="T79" s="107" t="s">
        <v>585</v>
      </c>
      <c r="U79" s="107">
        <v>800</v>
      </c>
      <c r="V79" s="107">
        <v>2</v>
      </c>
      <c r="W79" s="107">
        <v>1</v>
      </c>
      <c r="X79" s="107">
        <v>2022</v>
      </c>
      <c r="Y79" s="107">
        <v>110</v>
      </c>
      <c r="Z79" s="107">
        <v>0</v>
      </c>
      <c r="AA79" s="107" t="s">
        <v>132</v>
      </c>
      <c r="AB79" s="107" t="s">
        <v>586</v>
      </c>
      <c r="AC79" s="107" t="s">
        <v>177</v>
      </c>
      <c r="AD79" s="212" t="s">
        <v>587</v>
      </c>
      <c r="AE79" s="212" t="s">
        <v>178</v>
      </c>
      <c r="AF79" s="212">
        <f t="shared" si="9"/>
        <v>-24</v>
      </c>
      <c r="AG79" s="210">
        <f t="shared" si="10"/>
        <v>60.72</v>
      </c>
      <c r="AH79" s="211">
        <f t="shared" si="11"/>
        <v>-1457.28</v>
      </c>
      <c r="AI79" s="212"/>
    </row>
    <row r="80" spans="1:35" ht="15">
      <c r="A80" s="107">
        <v>2022</v>
      </c>
      <c r="B80" s="107">
        <v>397</v>
      </c>
      <c r="C80" s="107" t="s">
        <v>177</v>
      </c>
      <c r="D80" s="190" t="s">
        <v>588</v>
      </c>
      <c r="E80" s="107" t="s">
        <v>132</v>
      </c>
      <c r="F80" s="107" t="s">
        <v>589</v>
      </c>
      <c r="G80" s="208">
        <v>57</v>
      </c>
      <c r="H80" s="208">
        <v>0</v>
      </c>
      <c r="I80" s="107" t="s">
        <v>217</v>
      </c>
      <c r="J80" s="208">
        <f t="shared" si="8"/>
        <v>57</v>
      </c>
      <c r="K80" s="190" t="s">
        <v>218</v>
      </c>
      <c r="L80" s="107" t="s">
        <v>121</v>
      </c>
      <c r="M80" s="107" t="s">
        <v>590</v>
      </c>
      <c r="N80" s="107" t="s">
        <v>157</v>
      </c>
      <c r="O80" s="107" t="s">
        <v>220</v>
      </c>
      <c r="P80" s="107" t="s">
        <v>221</v>
      </c>
      <c r="Q80" s="107" t="s">
        <v>222</v>
      </c>
      <c r="R80" s="107" t="s">
        <v>140</v>
      </c>
      <c r="S80" s="107" t="s">
        <v>141</v>
      </c>
      <c r="T80" s="107" t="s">
        <v>142</v>
      </c>
      <c r="U80" s="107">
        <v>1130</v>
      </c>
      <c r="V80" s="107">
        <v>10</v>
      </c>
      <c r="W80" s="107">
        <v>3</v>
      </c>
      <c r="X80" s="107">
        <v>2022</v>
      </c>
      <c r="Y80" s="107">
        <v>200</v>
      </c>
      <c r="Z80" s="107">
        <v>0</v>
      </c>
      <c r="AA80" s="107" t="s">
        <v>143</v>
      </c>
      <c r="AB80" s="107" t="s">
        <v>223</v>
      </c>
      <c r="AC80" s="107" t="s">
        <v>143</v>
      </c>
      <c r="AD80" s="212" t="s">
        <v>591</v>
      </c>
      <c r="AE80" s="212" t="s">
        <v>143</v>
      </c>
      <c r="AF80" s="212">
        <f t="shared" si="9"/>
        <v>-17</v>
      </c>
      <c r="AG80" s="210">
        <f t="shared" si="10"/>
        <v>57</v>
      </c>
      <c r="AH80" s="211">
        <f t="shared" si="11"/>
        <v>-969</v>
      </c>
      <c r="AI80" s="212"/>
    </row>
    <row r="81" spans="1:35" ht="15">
      <c r="A81" s="107">
        <v>2022</v>
      </c>
      <c r="B81" s="107">
        <v>399</v>
      </c>
      <c r="C81" s="107" t="s">
        <v>177</v>
      </c>
      <c r="D81" s="190" t="s">
        <v>592</v>
      </c>
      <c r="E81" s="107" t="s">
        <v>575</v>
      </c>
      <c r="F81" s="107" t="s">
        <v>593</v>
      </c>
      <c r="G81" s="208">
        <v>25.15</v>
      </c>
      <c r="H81" s="208">
        <v>1.2</v>
      </c>
      <c r="I81" s="107" t="s">
        <v>119</v>
      </c>
      <c r="J81" s="208">
        <f t="shared" si="8"/>
        <v>23.95</v>
      </c>
      <c r="K81" s="190" t="s">
        <v>148</v>
      </c>
      <c r="L81" s="107" t="s">
        <v>121</v>
      </c>
      <c r="M81" s="107" t="s">
        <v>594</v>
      </c>
      <c r="N81" s="107" t="s">
        <v>224</v>
      </c>
      <c r="O81" s="107" t="s">
        <v>150</v>
      </c>
      <c r="P81" s="107" t="s">
        <v>151</v>
      </c>
      <c r="Q81" s="107" t="s">
        <v>151</v>
      </c>
      <c r="R81" s="107" t="s">
        <v>126</v>
      </c>
      <c r="S81" s="107" t="s">
        <v>127</v>
      </c>
      <c r="T81" s="107" t="s">
        <v>128</v>
      </c>
      <c r="U81" s="107">
        <v>470</v>
      </c>
      <c r="V81" s="107">
        <v>5</v>
      </c>
      <c r="W81" s="107">
        <v>2</v>
      </c>
      <c r="X81" s="107">
        <v>2022</v>
      </c>
      <c r="Y81" s="107">
        <v>15</v>
      </c>
      <c r="Z81" s="107">
        <v>0</v>
      </c>
      <c r="AA81" s="107" t="s">
        <v>132</v>
      </c>
      <c r="AB81" s="107" t="s">
        <v>595</v>
      </c>
      <c r="AC81" s="107" t="s">
        <v>177</v>
      </c>
      <c r="AD81" s="212" t="s">
        <v>596</v>
      </c>
      <c r="AE81" s="212" t="s">
        <v>178</v>
      </c>
      <c r="AF81" s="212">
        <f t="shared" si="9"/>
        <v>-19</v>
      </c>
      <c r="AG81" s="210">
        <f t="shared" si="10"/>
        <v>23.95</v>
      </c>
      <c r="AH81" s="211">
        <f t="shared" si="11"/>
        <v>-455.05</v>
      </c>
      <c r="AI81" s="212"/>
    </row>
    <row r="82" spans="1:35" ht="15">
      <c r="A82" s="107">
        <v>2022</v>
      </c>
      <c r="B82" s="107">
        <v>400</v>
      </c>
      <c r="C82" s="107" t="s">
        <v>177</v>
      </c>
      <c r="D82" s="190" t="s">
        <v>597</v>
      </c>
      <c r="E82" s="107" t="s">
        <v>575</v>
      </c>
      <c r="F82" s="107" t="s">
        <v>598</v>
      </c>
      <c r="G82" s="208">
        <v>14.08</v>
      </c>
      <c r="H82" s="208">
        <v>0.67</v>
      </c>
      <c r="I82" s="107" t="s">
        <v>119</v>
      </c>
      <c r="J82" s="208">
        <f t="shared" si="8"/>
        <v>13.41</v>
      </c>
      <c r="K82" s="190" t="s">
        <v>148</v>
      </c>
      <c r="L82" s="107" t="s">
        <v>121</v>
      </c>
      <c r="M82" s="107" t="s">
        <v>599</v>
      </c>
      <c r="N82" s="107" t="s">
        <v>224</v>
      </c>
      <c r="O82" s="107" t="s">
        <v>150</v>
      </c>
      <c r="P82" s="107" t="s">
        <v>151</v>
      </c>
      <c r="Q82" s="107" t="s">
        <v>151</v>
      </c>
      <c r="R82" s="107" t="s">
        <v>126</v>
      </c>
      <c r="S82" s="107" t="s">
        <v>127</v>
      </c>
      <c r="T82" s="107" t="s">
        <v>128</v>
      </c>
      <c r="U82" s="107">
        <v>470</v>
      </c>
      <c r="V82" s="107">
        <v>5</v>
      </c>
      <c r="W82" s="107">
        <v>2</v>
      </c>
      <c r="X82" s="107">
        <v>2022</v>
      </c>
      <c r="Y82" s="107">
        <v>16</v>
      </c>
      <c r="Z82" s="107">
        <v>0</v>
      </c>
      <c r="AA82" s="107" t="s">
        <v>132</v>
      </c>
      <c r="AB82" s="107" t="s">
        <v>600</v>
      </c>
      <c r="AC82" s="107" t="s">
        <v>177</v>
      </c>
      <c r="AD82" s="212" t="s">
        <v>596</v>
      </c>
      <c r="AE82" s="212" t="s">
        <v>178</v>
      </c>
      <c r="AF82" s="212">
        <f t="shared" si="9"/>
        <v>-19</v>
      </c>
      <c r="AG82" s="210">
        <f t="shared" si="10"/>
        <v>13.41</v>
      </c>
      <c r="AH82" s="211">
        <f t="shared" si="11"/>
        <v>-254.79</v>
      </c>
      <c r="AI82" s="212"/>
    </row>
    <row r="83" spans="1:35" ht="15">
      <c r="A83" s="107">
        <v>2022</v>
      </c>
      <c r="B83" s="107">
        <v>401</v>
      </c>
      <c r="C83" s="107" t="s">
        <v>177</v>
      </c>
      <c r="D83" s="190" t="s">
        <v>601</v>
      </c>
      <c r="E83" s="107" t="s">
        <v>575</v>
      </c>
      <c r="F83" s="107" t="s">
        <v>602</v>
      </c>
      <c r="G83" s="208">
        <v>14.08</v>
      </c>
      <c r="H83" s="208">
        <v>0.67</v>
      </c>
      <c r="I83" s="107" t="s">
        <v>119</v>
      </c>
      <c r="J83" s="208">
        <f t="shared" si="8"/>
        <v>13.41</v>
      </c>
      <c r="K83" s="190" t="s">
        <v>148</v>
      </c>
      <c r="L83" s="107" t="s">
        <v>121</v>
      </c>
      <c r="M83" s="107" t="s">
        <v>603</v>
      </c>
      <c r="N83" s="107" t="s">
        <v>224</v>
      </c>
      <c r="O83" s="107" t="s">
        <v>150</v>
      </c>
      <c r="P83" s="107" t="s">
        <v>151</v>
      </c>
      <c r="Q83" s="107" t="s">
        <v>151</v>
      </c>
      <c r="R83" s="107" t="s">
        <v>126</v>
      </c>
      <c r="S83" s="107" t="s">
        <v>127</v>
      </c>
      <c r="T83" s="107" t="s">
        <v>128</v>
      </c>
      <c r="U83" s="107">
        <v>470</v>
      </c>
      <c r="V83" s="107">
        <v>5</v>
      </c>
      <c r="W83" s="107">
        <v>2</v>
      </c>
      <c r="X83" s="107">
        <v>2022</v>
      </c>
      <c r="Y83" s="107">
        <v>14</v>
      </c>
      <c r="Z83" s="107">
        <v>0</v>
      </c>
      <c r="AA83" s="107" t="s">
        <v>132</v>
      </c>
      <c r="AB83" s="107" t="s">
        <v>604</v>
      </c>
      <c r="AC83" s="107" t="s">
        <v>177</v>
      </c>
      <c r="AD83" s="212" t="s">
        <v>596</v>
      </c>
      <c r="AE83" s="212" t="s">
        <v>178</v>
      </c>
      <c r="AF83" s="212">
        <f t="shared" si="9"/>
        <v>-19</v>
      </c>
      <c r="AG83" s="210">
        <f t="shared" si="10"/>
        <v>13.41</v>
      </c>
      <c r="AH83" s="211">
        <f t="shared" si="11"/>
        <v>-254.79</v>
      </c>
      <c r="AI83" s="212"/>
    </row>
    <row r="84" spans="1:35" ht="15">
      <c r="A84" s="107">
        <v>2022</v>
      </c>
      <c r="B84" s="107">
        <v>402</v>
      </c>
      <c r="C84" s="107" t="s">
        <v>177</v>
      </c>
      <c r="D84" s="190" t="s">
        <v>605</v>
      </c>
      <c r="E84" s="107" t="s">
        <v>129</v>
      </c>
      <c r="F84" s="107" t="s">
        <v>606</v>
      </c>
      <c r="G84" s="208">
        <v>16.34</v>
      </c>
      <c r="H84" s="208">
        <v>2.95</v>
      </c>
      <c r="I84" s="107" t="s">
        <v>119</v>
      </c>
      <c r="J84" s="208">
        <f t="shared" si="8"/>
        <v>13.39</v>
      </c>
      <c r="K84" s="190" t="s">
        <v>607</v>
      </c>
      <c r="L84" s="107" t="s">
        <v>121</v>
      </c>
      <c r="M84" s="107" t="s">
        <v>608</v>
      </c>
      <c r="N84" s="107" t="s">
        <v>129</v>
      </c>
      <c r="O84" s="107" t="s">
        <v>304</v>
      </c>
      <c r="P84" s="107" t="s">
        <v>305</v>
      </c>
      <c r="Q84" s="107" t="s">
        <v>305</v>
      </c>
      <c r="R84" s="107" t="s">
        <v>152</v>
      </c>
      <c r="S84" s="107" t="s">
        <v>153</v>
      </c>
      <c r="T84" s="107" t="s">
        <v>609</v>
      </c>
      <c r="U84" s="107">
        <v>1560</v>
      </c>
      <c r="V84" s="107">
        <v>5</v>
      </c>
      <c r="W84" s="107">
        <v>2</v>
      </c>
      <c r="X84" s="107">
        <v>2022</v>
      </c>
      <c r="Y84" s="107">
        <v>77</v>
      </c>
      <c r="Z84" s="107">
        <v>0</v>
      </c>
      <c r="AA84" s="107" t="s">
        <v>368</v>
      </c>
      <c r="AB84" s="107" t="s">
        <v>610</v>
      </c>
      <c r="AC84" s="107" t="s">
        <v>368</v>
      </c>
      <c r="AD84" s="212" t="s">
        <v>611</v>
      </c>
      <c r="AE84" s="212" t="s">
        <v>370</v>
      </c>
      <c r="AF84" s="212">
        <f t="shared" si="9"/>
        <v>22</v>
      </c>
      <c r="AG84" s="210">
        <f t="shared" si="10"/>
        <v>13.39</v>
      </c>
      <c r="AH84" s="211">
        <f t="shared" si="11"/>
        <v>294.58000000000004</v>
      </c>
      <c r="AI84" s="212"/>
    </row>
    <row r="85" spans="1:35" ht="15">
      <c r="A85" s="107">
        <v>2022</v>
      </c>
      <c r="B85" s="107">
        <v>402</v>
      </c>
      <c r="C85" s="107" t="s">
        <v>177</v>
      </c>
      <c r="D85" s="190" t="s">
        <v>605</v>
      </c>
      <c r="E85" s="107" t="s">
        <v>129</v>
      </c>
      <c r="F85" s="107" t="s">
        <v>612</v>
      </c>
      <c r="G85" s="208">
        <v>54.9</v>
      </c>
      <c r="H85" s="208">
        <v>9.9</v>
      </c>
      <c r="I85" s="107" t="s">
        <v>119</v>
      </c>
      <c r="J85" s="208">
        <f t="shared" si="8"/>
        <v>45</v>
      </c>
      <c r="K85" s="190" t="s">
        <v>607</v>
      </c>
      <c r="L85" s="107" t="s">
        <v>121</v>
      </c>
      <c r="M85" s="107" t="s">
        <v>608</v>
      </c>
      <c r="N85" s="107" t="s">
        <v>129</v>
      </c>
      <c r="O85" s="107" t="s">
        <v>304</v>
      </c>
      <c r="P85" s="107" t="s">
        <v>305</v>
      </c>
      <c r="Q85" s="107" t="s">
        <v>305</v>
      </c>
      <c r="R85" s="107" t="s">
        <v>152</v>
      </c>
      <c r="S85" s="107" t="s">
        <v>153</v>
      </c>
      <c r="T85" s="107" t="s">
        <v>613</v>
      </c>
      <c r="U85" s="107">
        <v>1580</v>
      </c>
      <c r="V85" s="107">
        <v>10</v>
      </c>
      <c r="W85" s="107">
        <v>1</v>
      </c>
      <c r="X85" s="107">
        <v>2022</v>
      </c>
      <c r="Y85" s="107">
        <v>78</v>
      </c>
      <c r="Z85" s="107">
        <v>0</v>
      </c>
      <c r="AA85" s="107" t="s">
        <v>368</v>
      </c>
      <c r="AB85" s="107" t="s">
        <v>614</v>
      </c>
      <c r="AC85" s="107" t="s">
        <v>368</v>
      </c>
      <c r="AD85" s="212" t="s">
        <v>611</v>
      </c>
      <c r="AE85" s="212" t="s">
        <v>370</v>
      </c>
      <c r="AF85" s="212">
        <f t="shared" si="9"/>
        <v>22</v>
      </c>
      <c r="AG85" s="210">
        <f t="shared" si="10"/>
        <v>45</v>
      </c>
      <c r="AH85" s="211">
        <f t="shared" si="11"/>
        <v>990</v>
      </c>
      <c r="AI85" s="212"/>
    </row>
    <row r="86" spans="1:35" ht="15">
      <c r="A86" s="107">
        <v>2022</v>
      </c>
      <c r="B86" s="107">
        <v>403</v>
      </c>
      <c r="C86" s="107" t="s">
        <v>340</v>
      </c>
      <c r="D86" s="190" t="s">
        <v>615</v>
      </c>
      <c r="E86" s="107" t="s">
        <v>157</v>
      </c>
      <c r="F86" s="107" t="s">
        <v>616</v>
      </c>
      <c r="G86" s="208">
        <v>-11551.16</v>
      </c>
      <c r="H86" s="208">
        <v>-2083</v>
      </c>
      <c r="I86" s="107" t="s">
        <v>119</v>
      </c>
      <c r="J86" s="208">
        <f t="shared" si="8"/>
        <v>-9468.16</v>
      </c>
      <c r="K86" s="190" t="s">
        <v>191</v>
      </c>
      <c r="L86" s="107" t="s">
        <v>121</v>
      </c>
      <c r="M86" s="107" t="s">
        <v>617</v>
      </c>
      <c r="N86" s="107" t="s">
        <v>299</v>
      </c>
      <c r="O86" s="107" t="s">
        <v>618</v>
      </c>
      <c r="P86" s="107" t="s">
        <v>619</v>
      </c>
      <c r="Q86" s="107" t="s">
        <v>191</v>
      </c>
      <c r="R86" s="107" t="s">
        <v>620</v>
      </c>
      <c r="S86" s="107" t="s">
        <v>620</v>
      </c>
      <c r="T86" s="107" t="s">
        <v>191</v>
      </c>
      <c r="U86" s="107">
        <v>0</v>
      </c>
      <c r="V86" s="107">
        <v>0</v>
      </c>
      <c r="W86" s="107">
        <v>0</v>
      </c>
      <c r="X86" s="107">
        <v>0</v>
      </c>
      <c r="Y86" s="107">
        <v>0</v>
      </c>
      <c r="Z86" s="107">
        <v>0</v>
      </c>
      <c r="AA86" s="107" t="s">
        <v>191</v>
      </c>
      <c r="AB86" s="107" t="s">
        <v>477</v>
      </c>
      <c r="AC86" s="107" t="s">
        <v>340</v>
      </c>
      <c r="AD86" s="212" t="s">
        <v>621</v>
      </c>
      <c r="AE86" s="212" t="s">
        <v>340</v>
      </c>
      <c r="AF86" s="212">
        <f t="shared" si="9"/>
        <v>-26</v>
      </c>
      <c r="AG86" s="210">
        <f t="shared" si="10"/>
        <v>-9468.16</v>
      </c>
      <c r="AH86" s="211">
        <f t="shared" si="11"/>
        <v>246172.16</v>
      </c>
      <c r="AI86" s="212"/>
    </row>
    <row r="87" spans="1:35" ht="15">
      <c r="A87" s="107">
        <v>2022</v>
      </c>
      <c r="B87" s="107">
        <v>404</v>
      </c>
      <c r="C87" s="107" t="s">
        <v>340</v>
      </c>
      <c r="D87" s="190" t="s">
        <v>622</v>
      </c>
      <c r="E87" s="107" t="s">
        <v>177</v>
      </c>
      <c r="F87" s="107" t="s">
        <v>623</v>
      </c>
      <c r="G87" s="208">
        <v>475.87</v>
      </c>
      <c r="H87" s="208">
        <v>85.81</v>
      </c>
      <c r="I87" s="107" t="s">
        <v>119</v>
      </c>
      <c r="J87" s="208">
        <f t="shared" si="8"/>
        <v>390.06</v>
      </c>
      <c r="K87" s="190" t="s">
        <v>293</v>
      </c>
      <c r="L87" s="107" t="s">
        <v>121</v>
      </c>
      <c r="M87" s="107" t="s">
        <v>624</v>
      </c>
      <c r="N87" s="107" t="s">
        <v>177</v>
      </c>
      <c r="O87" s="107" t="s">
        <v>295</v>
      </c>
      <c r="P87" s="107" t="s">
        <v>296</v>
      </c>
      <c r="Q87" s="107" t="s">
        <v>296</v>
      </c>
      <c r="R87" s="107" t="s">
        <v>152</v>
      </c>
      <c r="S87" s="107" t="s">
        <v>153</v>
      </c>
      <c r="T87" s="107" t="s">
        <v>297</v>
      </c>
      <c r="U87" s="107">
        <v>250</v>
      </c>
      <c r="V87" s="107">
        <v>5</v>
      </c>
      <c r="W87" s="107">
        <v>1</v>
      </c>
      <c r="X87" s="107">
        <v>2022</v>
      </c>
      <c r="Y87" s="107">
        <v>223</v>
      </c>
      <c r="Z87" s="107">
        <v>0</v>
      </c>
      <c r="AA87" s="107" t="s">
        <v>368</v>
      </c>
      <c r="AB87" s="107" t="s">
        <v>625</v>
      </c>
      <c r="AC87" s="107" t="s">
        <v>368</v>
      </c>
      <c r="AD87" s="212" t="s">
        <v>626</v>
      </c>
      <c r="AE87" s="212" t="s">
        <v>370</v>
      </c>
      <c r="AF87" s="212">
        <f t="shared" si="9"/>
        <v>15</v>
      </c>
      <c r="AG87" s="210">
        <f t="shared" si="10"/>
        <v>390.06</v>
      </c>
      <c r="AH87" s="211">
        <f t="shared" si="11"/>
        <v>5850.9</v>
      </c>
      <c r="AI87" s="212"/>
    </row>
    <row r="88" spans="1:35" ht="15">
      <c r="A88" s="107">
        <v>2022</v>
      </c>
      <c r="B88" s="107">
        <v>404</v>
      </c>
      <c r="C88" s="107" t="s">
        <v>340</v>
      </c>
      <c r="D88" s="190" t="s">
        <v>622</v>
      </c>
      <c r="E88" s="107" t="s">
        <v>177</v>
      </c>
      <c r="F88" s="107" t="s">
        <v>627</v>
      </c>
      <c r="G88" s="208">
        <v>3434.23</v>
      </c>
      <c r="H88" s="208">
        <v>619.29</v>
      </c>
      <c r="I88" s="107" t="s">
        <v>119</v>
      </c>
      <c r="J88" s="208">
        <f t="shared" si="8"/>
        <v>2814.94</v>
      </c>
      <c r="K88" s="190" t="s">
        <v>628</v>
      </c>
      <c r="L88" s="107" t="s">
        <v>121</v>
      </c>
      <c r="M88" s="107" t="s">
        <v>624</v>
      </c>
      <c r="N88" s="107" t="s">
        <v>177</v>
      </c>
      <c r="O88" s="107" t="s">
        <v>295</v>
      </c>
      <c r="P88" s="107" t="s">
        <v>296</v>
      </c>
      <c r="Q88" s="107" t="s">
        <v>296</v>
      </c>
      <c r="R88" s="107" t="s">
        <v>152</v>
      </c>
      <c r="S88" s="107" t="s">
        <v>153</v>
      </c>
      <c r="T88" s="107" t="s">
        <v>297</v>
      </c>
      <c r="U88" s="107">
        <v>250</v>
      </c>
      <c r="V88" s="107">
        <v>5</v>
      </c>
      <c r="W88" s="107">
        <v>1</v>
      </c>
      <c r="X88" s="107">
        <v>2022</v>
      </c>
      <c r="Y88" s="107">
        <v>304</v>
      </c>
      <c r="Z88" s="107">
        <v>0</v>
      </c>
      <c r="AA88" s="107" t="s">
        <v>368</v>
      </c>
      <c r="AB88" s="107" t="s">
        <v>629</v>
      </c>
      <c r="AC88" s="107" t="s">
        <v>368</v>
      </c>
      <c r="AD88" s="212" t="s">
        <v>626</v>
      </c>
      <c r="AE88" s="212" t="s">
        <v>370</v>
      </c>
      <c r="AF88" s="212">
        <f t="shared" si="9"/>
        <v>15</v>
      </c>
      <c r="AG88" s="210">
        <f t="shared" si="10"/>
        <v>2814.94</v>
      </c>
      <c r="AH88" s="211">
        <f t="shared" si="11"/>
        <v>42224.1</v>
      </c>
      <c r="AI88" s="212"/>
    </row>
    <row r="89" spans="1:35" ht="15">
      <c r="A89" s="107">
        <v>2022</v>
      </c>
      <c r="B89" s="107">
        <v>405</v>
      </c>
      <c r="C89" s="107" t="s">
        <v>340</v>
      </c>
      <c r="D89" s="190" t="s">
        <v>630</v>
      </c>
      <c r="E89" s="107" t="s">
        <v>340</v>
      </c>
      <c r="F89" s="107" t="s">
        <v>333</v>
      </c>
      <c r="G89" s="208">
        <v>672</v>
      </c>
      <c r="H89" s="208">
        <v>0</v>
      </c>
      <c r="I89" s="107" t="s">
        <v>217</v>
      </c>
      <c r="J89" s="208">
        <f t="shared" si="8"/>
        <v>672</v>
      </c>
      <c r="K89" s="190" t="s">
        <v>334</v>
      </c>
      <c r="L89" s="107" t="s">
        <v>121</v>
      </c>
      <c r="M89" s="107" t="s">
        <v>631</v>
      </c>
      <c r="N89" s="107" t="s">
        <v>340</v>
      </c>
      <c r="O89" s="107" t="s">
        <v>336</v>
      </c>
      <c r="P89" s="107" t="s">
        <v>191</v>
      </c>
      <c r="Q89" s="107" t="s">
        <v>337</v>
      </c>
      <c r="R89" s="107" t="s">
        <v>126</v>
      </c>
      <c r="S89" s="107" t="s">
        <v>127</v>
      </c>
      <c r="T89" s="107" t="s">
        <v>338</v>
      </c>
      <c r="U89" s="107">
        <v>580</v>
      </c>
      <c r="V89" s="107">
        <v>5</v>
      </c>
      <c r="W89" s="107">
        <v>3</v>
      </c>
      <c r="X89" s="107">
        <v>2022</v>
      </c>
      <c r="Y89" s="107">
        <v>7</v>
      </c>
      <c r="Z89" s="107">
        <v>0</v>
      </c>
      <c r="AA89" s="107" t="s">
        <v>191</v>
      </c>
      <c r="AB89" s="107" t="s">
        <v>632</v>
      </c>
      <c r="AC89" s="107" t="s">
        <v>448</v>
      </c>
      <c r="AD89" s="212" t="s">
        <v>633</v>
      </c>
      <c r="AE89" s="212" t="s">
        <v>350</v>
      </c>
      <c r="AF89" s="212">
        <f t="shared" si="9"/>
        <v>-25</v>
      </c>
      <c r="AG89" s="210">
        <f t="shared" si="10"/>
        <v>672</v>
      </c>
      <c r="AH89" s="211">
        <f t="shared" si="11"/>
        <v>-16800</v>
      </c>
      <c r="AI89" s="212"/>
    </row>
    <row r="90" spans="1:35" ht="15">
      <c r="A90" s="107">
        <v>2022</v>
      </c>
      <c r="B90" s="107">
        <v>406</v>
      </c>
      <c r="C90" s="107" t="s">
        <v>340</v>
      </c>
      <c r="D90" s="190" t="s">
        <v>634</v>
      </c>
      <c r="E90" s="107" t="s">
        <v>157</v>
      </c>
      <c r="F90" s="107" t="s">
        <v>635</v>
      </c>
      <c r="G90" s="208">
        <v>11509.37</v>
      </c>
      <c r="H90" s="208">
        <v>2075.46</v>
      </c>
      <c r="I90" s="107" t="s">
        <v>119</v>
      </c>
      <c r="J90" s="208">
        <f t="shared" si="8"/>
        <v>9433.91</v>
      </c>
      <c r="K90" s="190" t="s">
        <v>636</v>
      </c>
      <c r="L90" s="107" t="s">
        <v>121</v>
      </c>
      <c r="M90" s="107" t="s">
        <v>637</v>
      </c>
      <c r="N90" s="107" t="s">
        <v>299</v>
      </c>
      <c r="O90" s="107" t="s">
        <v>618</v>
      </c>
      <c r="P90" s="107" t="s">
        <v>619</v>
      </c>
      <c r="Q90" s="107" t="s">
        <v>191</v>
      </c>
      <c r="R90" s="107" t="s">
        <v>126</v>
      </c>
      <c r="S90" s="107" t="s">
        <v>127</v>
      </c>
      <c r="T90" s="107" t="s">
        <v>568</v>
      </c>
      <c r="U90" s="107">
        <v>8530</v>
      </c>
      <c r="V90" s="107">
        <v>6</v>
      </c>
      <c r="W90" s="107">
        <v>1</v>
      </c>
      <c r="X90" s="107">
        <v>2022</v>
      </c>
      <c r="Y90" s="107">
        <v>202</v>
      </c>
      <c r="Z90" s="107">
        <v>0</v>
      </c>
      <c r="AA90" s="107" t="s">
        <v>191</v>
      </c>
      <c r="AB90" s="107" t="s">
        <v>638</v>
      </c>
      <c r="AC90" s="107" t="s">
        <v>340</v>
      </c>
      <c r="AD90" s="212" t="s">
        <v>621</v>
      </c>
      <c r="AE90" s="212" t="s">
        <v>350</v>
      </c>
      <c r="AF90" s="212">
        <f t="shared" si="9"/>
        <v>-21</v>
      </c>
      <c r="AG90" s="210">
        <f t="shared" si="10"/>
        <v>9433.91</v>
      </c>
      <c r="AH90" s="211">
        <f t="shared" si="11"/>
        <v>-198112.11</v>
      </c>
      <c r="AI90" s="212"/>
    </row>
    <row r="91" spans="1:35" ht="15">
      <c r="A91" s="107">
        <v>2022</v>
      </c>
      <c r="B91" s="107">
        <v>407</v>
      </c>
      <c r="C91" s="107" t="s">
        <v>340</v>
      </c>
      <c r="D91" s="190" t="s">
        <v>639</v>
      </c>
      <c r="E91" s="107" t="s">
        <v>132</v>
      </c>
      <c r="F91" s="107" t="s">
        <v>640</v>
      </c>
      <c r="G91" s="208">
        <v>46.4</v>
      </c>
      <c r="H91" s="208">
        <v>2.21</v>
      </c>
      <c r="I91" s="107" t="s">
        <v>119</v>
      </c>
      <c r="J91" s="208">
        <f t="shared" si="8"/>
        <v>44.19</v>
      </c>
      <c r="K91" s="190" t="s">
        <v>148</v>
      </c>
      <c r="L91" s="107" t="s">
        <v>121</v>
      </c>
      <c r="M91" s="107" t="s">
        <v>641</v>
      </c>
      <c r="N91" s="107" t="s">
        <v>178</v>
      </c>
      <c r="O91" s="107" t="s">
        <v>150</v>
      </c>
      <c r="P91" s="107" t="s">
        <v>151</v>
      </c>
      <c r="Q91" s="107" t="s">
        <v>151</v>
      </c>
      <c r="R91" s="107" t="s">
        <v>152</v>
      </c>
      <c r="S91" s="107" t="s">
        <v>153</v>
      </c>
      <c r="T91" s="107" t="s">
        <v>523</v>
      </c>
      <c r="U91" s="107">
        <v>2560</v>
      </c>
      <c r="V91" s="107">
        <v>5</v>
      </c>
      <c r="W91" s="107">
        <v>2</v>
      </c>
      <c r="X91" s="107">
        <v>2022</v>
      </c>
      <c r="Y91" s="107">
        <v>22</v>
      </c>
      <c r="Z91" s="107">
        <v>0</v>
      </c>
      <c r="AA91" s="107" t="s">
        <v>368</v>
      </c>
      <c r="AB91" s="107" t="s">
        <v>642</v>
      </c>
      <c r="AC91" s="107" t="s">
        <v>368</v>
      </c>
      <c r="AD91" s="212" t="s">
        <v>643</v>
      </c>
      <c r="AE91" s="212" t="s">
        <v>370</v>
      </c>
      <c r="AF91" s="212">
        <f t="shared" si="9"/>
        <v>12</v>
      </c>
      <c r="AG91" s="210">
        <f t="shared" si="10"/>
        <v>44.19</v>
      </c>
      <c r="AH91" s="211">
        <f t="shared" si="11"/>
        <v>530.28</v>
      </c>
      <c r="AI91" s="212"/>
    </row>
    <row r="92" spans="1:35" ht="15">
      <c r="A92" s="107">
        <v>2022</v>
      </c>
      <c r="B92" s="107">
        <v>408</v>
      </c>
      <c r="C92" s="107" t="s">
        <v>340</v>
      </c>
      <c r="D92" s="190" t="s">
        <v>644</v>
      </c>
      <c r="E92" s="107" t="s">
        <v>177</v>
      </c>
      <c r="F92" s="107" t="s">
        <v>645</v>
      </c>
      <c r="G92" s="208">
        <v>266.45</v>
      </c>
      <c r="H92" s="208">
        <v>48.05</v>
      </c>
      <c r="I92" s="107" t="s">
        <v>119</v>
      </c>
      <c r="J92" s="208">
        <f t="shared" si="8"/>
        <v>218.39999999999998</v>
      </c>
      <c r="K92" s="190" t="s">
        <v>499</v>
      </c>
      <c r="L92" s="107" t="s">
        <v>121</v>
      </c>
      <c r="M92" s="107" t="s">
        <v>646</v>
      </c>
      <c r="N92" s="107" t="s">
        <v>178</v>
      </c>
      <c r="O92" s="107" t="s">
        <v>501</v>
      </c>
      <c r="P92" s="107" t="s">
        <v>502</v>
      </c>
      <c r="Q92" s="107" t="s">
        <v>191</v>
      </c>
      <c r="R92" s="107" t="s">
        <v>152</v>
      </c>
      <c r="S92" s="107" t="s">
        <v>153</v>
      </c>
      <c r="T92" s="107" t="s">
        <v>175</v>
      </c>
      <c r="U92" s="107">
        <v>2340</v>
      </c>
      <c r="V92" s="107">
        <v>5</v>
      </c>
      <c r="W92" s="107">
        <v>1</v>
      </c>
      <c r="X92" s="107">
        <v>2022</v>
      </c>
      <c r="Y92" s="107">
        <v>32</v>
      </c>
      <c r="Z92" s="107">
        <v>0</v>
      </c>
      <c r="AA92" s="107" t="s">
        <v>368</v>
      </c>
      <c r="AB92" s="107" t="s">
        <v>647</v>
      </c>
      <c r="AC92" s="107" t="s">
        <v>368</v>
      </c>
      <c r="AD92" s="212" t="s">
        <v>643</v>
      </c>
      <c r="AE92" s="212" t="s">
        <v>370</v>
      </c>
      <c r="AF92" s="212">
        <f t="shared" si="9"/>
        <v>12</v>
      </c>
      <c r="AG92" s="210">
        <f t="shared" si="10"/>
        <v>218.39999999999998</v>
      </c>
      <c r="AH92" s="211">
        <f t="shared" si="11"/>
        <v>2620.7999999999997</v>
      </c>
      <c r="AI92" s="212"/>
    </row>
    <row r="93" spans="1:35" ht="15">
      <c r="A93" s="107">
        <v>2022</v>
      </c>
      <c r="B93" s="107">
        <v>409</v>
      </c>
      <c r="C93" s="107" t="s">
        <v>340</v>
      </c>
      <c r="D93" s="190" t="s">
        <v>648</v>
      </c>
      <c r="E93" s="107" t="s">
        <v>177</v>
      </c>
      <c r="F93" s="107" t="s">
        <v>649</v>
      </c>
      <c r="G93" s="208">
        <v>73.96</v>
      </c>
      <c r="H93" s="208">
        <v>13.34</v>
      </c>
      <c r="I93" s="107" t="s">
        <v>119</v>
      </c>
      <c r="J93" s="208">
        <f t="shared" si="8"/>
        <v>60.61999999999999</v>
      </c>
      <c r="K93" s="190" t="s">
        <v>499</v>
      </c>
      <c r="L93" s="107" t="s">
        <v>121</v>
      </c>
      <c r="M93" s="107" t="s">
        <v>650</v>
      </c>
      <c r="N93" s="107" t="s">
        <v>178</v>
      </c>
      <c r="O93" s="107" t="s">
        <v>501</v>
      </c>
      <c r="P93" s="107" t="s">
        <v>502</v>
      </c>
      <c r="Q93" s="107" t="s">
        <v>191</v>
      </c>
      <c r="R93" s="107" t="s">
        <v>152</v>
      </c>
      <c r="S93" s="107" t="s">
        <v>153</v>
      </c>
      <c r="T93" s="107" t="s">
        <v>128</v>
      </c>
      <c r="U93" s="107">
        <v>470</v>
      </c>
      <c r="V93" s="107">
        <v>5</v>
      </c>
      <c r="W93" s="107">
        <v>1</v>
      </c>
      <c r="X93" s="107">
        <v>2022</v>
      </c>
      <c r="Y93" s="107">
        <v>26</v>
      </c>
      <c r="Z93" s="107">
        <v>0</v>
      </c>
      <c r="AA93" s="107" t="s">
        <v>368</v>
      </c>
      <c r="AB93" s="107" t="s">
        <v>651</v>
      </c>
      <c r="AC93" s="107" t="s">
        <v>368</v>
      </c>
      <c r="AD93" s="212" t="s">
        <v>643</v>
      </c>
      <c r="AE93" s="212" t="s">
        <v>370</v>
      </c>
      <c r="AF93" s="212">
        <f t="shared" si="9"/>
        <v>12</v>
      </c>
      <c r="AG93" s="210">
        <f t="shared" si="10"/>
        <v>60.61999999999999</v>
      </c>
      <c r="AH93" s="211">
        <f t="shared" si="11"/>
        <v>727.4399999999998</v>
      </c>
      <c r="AI93" s="212"/>
    </row>
    <row r="94" spans="1:35" ht="15">
      <c r="A94" s="107">
        <v>2022</v>
      </c>
      <c r="B94" s="107">
        <v>410</v>
      </c>
      <c r="C94" s="107" t="s">
        <v>340</v>
      </c>
      <c r="D94" s="190" t="s">
        <v>652</v>
      </c>
      <c r="E94" s="107" t="s">
        <v>177</v>
      </c>
      <c r="F94" s="107" t="s">
        <v>653</v>
      </c>
      <c r="G94" s="208">
        <v>36.32</v>
      </c>
      <c r="H94" s="208">
        <v>6.55</v>
      </c>
      <c r="I94" s="107" t="s">
        <v>119</v>
      </c>
      <c r="J94" s="208">
        <f t="shared" si="8"/>
        <v>29.77</v>
      </c>
      <c r="K94" s="190" t="s">
        <v>499</v>
      </c>
      <c r="L94" s="107" t="s">
        <v>121</v>
      </c>
      <c r="M94" s="107" t="s">
        <v>654</v>
      </c>
      <c r="N94" s="107" t="s">
        <v>409</v>
      </c>
      <c r="O94" s="107" t="s">
        <v>501</v>
      </c>
      <c r="P94" s="107" t="s">
        <v>502</v>
      </c>
      <c r="Q94" s="107" t="s">
        <v>191</v>
      </c>
      <c r="R94" s="107" t="s">
        <v>152</v>
      </c>
      <c r="S94" s="107" t="s">
        <v>153</v>
      </c>
      <c r="T94" s="107" t="s">
        <v>128</v>
      </c>
      <c r="U94" s="107">
        <v>470</v>
      </c>
      <c r="V94" s="107">
        <v>5</v>
      </c>
      <c r="W94" s="107">
        <v>1</v>
      </c>
      <c r="X94" s="107">
        <v>2022</v>
      </c>
      <c r="Y94" s="107">
        <v>24</v>
      </c>
      <c r="Z94" s="107">
        <v>0</v>
      </c>
      <c r="AA94" s="107" t="s">
        <v>368</v>
      </c>
      <c r="AB94" s="107" t="s">
        <v>655</v>
      </c>
      <c r="AC94" s="107" t="s">
        <v>368</v>
      </c>
      <c r="AD94" s="212" t="s">
        <v>656</v>
      </c>
      <c r="AE94" s="212" t="s">
        <v>370</v>
      </c>
      <c r="AF94" s="212">
        <f t="shared" si="9"/>
        <v>11</v>
      </c>
      <c r="AG94" s="210">
        <f t="shared" si="10"/>
        <v>29.77</v>
      </c>
      <c r="AH94" s="211">
        <f t="shared" si="11"/>
        <v>327.46999999999997</v>
      </c>
      <c r="AI94" s="212"/>
    </row>
    <row r="95" spans="1:35" ht="15">
      <c r="A95" s="107">
        <v>2022</v>
      </c>
      <c r="B95" s="107">
        <v>411</v>
      </c>
      <c r="C95" s="107" t="s">
        <v>340</v>
      </c>
      <c r="D95" s="190" t="s">
        <v>657</v>
      </c>
      <c r="E95" s="107" t="s">
        <v>177</v>
      </c>
      <c r="F95" s="107" t="s">
        <v>658</v>
      </c>
      <c r="G95" s="208">
        <v>16.7</v>
      </c>
      <c r="H95" s="208">
        <v>1.65</v>
      </c>
      <c r="I95" s="107" t="s">
        <v>119</v>
      </c>
      <c r="J95" s="208">
        <f t="shared" si="8"/>
        <v>15.049999999999999</v>
      </c>
      <c r="K95" s="190" t="s">
        <v>499</v>
      </c>
      <c r="L95" s="107" t="s">
        <v>121</v>
      </c>
      <c r="M95" s="107" t="s">
        <v>659</v>
      </c>
      <c r="N95" s="107" t="s">
        <v>178</v>
      </c>
      <c r="O95" s="107" t="s">
        <v>501</v>
      </c>
      <c r="P95" s="107" t="s">
        <v>502</v>
      </c>
      <c r="Q95" s="107" t="s">
        <v>191</v>
      </c>
      <c r="R95" s="107" t="s">
        <v>152</v>
      </c>
      <c r="S95" s="107" t="s">
        <v>153</v>
      </c>
      <c r="T95" s="107" t="s">
        <v>128</v>
      </c>
      <c r="U95" s="107">
        <v>470</v>
      </c>
      <c r="V95" s="107">
        <v>5</v>
      </c>
      <c r="W95" s="107">
        <v>1</v>
      </c>
      <c r="X95" s="107">
        <v>2022</v>
      </c>
      <c r="Y95" s="107">
        <v>28</v>
      </c>
      <c r="Z95" s="107">
        <v>0</v>
      </c>
      <c r="AA95" s="107" t="s">
        <v>368</v>
      </c>
      <c r="AB95" s="107" t="s">
        <v>660</v>
      </c>
      <c r="AC95" s="107" t="s">
        <v>368</v>
      </c>
      <c r="AD95" s="212" t="s">
        <v>643</v>
      </c>
      <c r="AE95" s="212" t="s">
        <v>370</v>
      </c>
      <c r="AF95" s="212">
        <f t="shared" si="9"/>
        <v>12</v>
      </c>
      <c r="AG95" s="210">
        <f t="shared" si="10"/>
        <v>15.049999999999999</v>
      </c>
      <c r="AH95" s="211">
        <f t="shared" si="11"/>
        <v>180.6</v>
      </c>
      <c r="AI95" s="212"/>
    </row>
    <row r="96" spans="1:35" ht="15">
      <c r="A96" s="107">
        <v>2022</v>
      </c>
      <c r="B96" s="107">
        <v>412</v>
      </c>
      <c r="C96" s="107" t="s">
        <v>340</v>
      </c>
      <c r="D96" s="190" t="s">
        <v>661</v>
      </c>
      <c r="E96" s="107" t="s">
        <v>177</v>
      </c>
      <c r="F96" s="107" t="s">
        <v>662</v>
      </c>
      <c r="G96" s="208">
        <v>556.78</v>
      </c>
      <c r="H96" s="208">
        <v>100.4</v>
      </c>
      <c r="I96" s="107" t="s">
        <v>119</v>
      </c>
      <c r="J96" s="208">
        <f t="shared" si="8"/>
        <v>456.38</v>
      </c>
      <c r="K96" s="190" t="s">
        <v>499</v>
      </c>
      <c r="L96" s="107" t="s">
        <v>121</v>
      </c>
      <c r="M96" s="107" t="s">
        <v>663</v>
      </c>
      <c r="N96" s="107" t="s">
        <v>178</v>
      </c>
      <c r="O96" s="107" t="s">
        <v>501</v>
      </c>
      <c r="P96" s="107" t="s">
        <v>502</v>
      </c>
      <c r="Q96" s="107" t="s">
        <v>191</v>
      </c>
      <c r="R96" s="107" t="s">
        <v>152</v>
      </c>
      <c r="S96" s="107" t="s">
        <v>153</v>
      </c>
      <c r="T96" s="107" t="s">
        <v>128</v>
      </c>
      <c r="U96" s="107">
        <v>470</v>
      </c>
      <c r="V96" s="107">
        <v>5</v>
      </c>
      <c r="W96" s="107">
        <v>1</v>
      </c>
      <c r="X96" s="107">
        <v>2022</v>
      </c>
      <c r="Y96" s="107">
        <v>27</v>
      </c>
      <c r="Z96" s="107">
        <v>0</v>
      </c>
      <c r="AA96" s="107" t="s">
        <v>368</v>
      </c>
      <c r="AB96" s="107" t="s">
        <v>664</v>
      </c>
      <c r="AC96" s="107" t="s">
        <v>368</v>
      </c>
      <c r="AD96" s="212" t="s">
        <v>643</v>
      </c>
      <c r="AE96" s="212" t="s">
        <v>370</v>
      </c>
      <c r="AF96" s="212">
        <f t="shared" si="9"/>
        <v>12</v>
      </c>
      <c r="AG96" s="210">
        <f t="shared" si="10"/>
        <v>456.38</v>
      </c>
      <c r="AH96" s="211">
        <f t="shared" si="11"/>
        <v>5476.5599999999995</v>
      </c>
      <c r="AI96" s="212"/>
    </row>
    <row r="97" spans="1:35" ht="15">
      <c r="A97" s="107">
        <v>2022</v>
      </c>
      <c r="B97" s="107">
        <v>414</v>
      </c>
      <c r="C97" s="107" t="s">
        <v>340</v>
      </c>
      <c r="D97" s="190" t="s">
        <v>665</v>
      </c>
      <c r="E97" s="107" t="s">
        <v>177</v>
      </c>
      <c r="F97" s="107" t="s">
        <v>666</v>
      </c>
      <c r="G97" s="208">
        <v>232.39</v>
      </c>
      <c r="H97" s="208">
        <v>41.91</v>
      </c>
      <c r="I97" s="107" t="s">
        <v>119</v>
      </c>
      <c r="J97" s="208">
        <f t="shared" si="8"/>
        <v>190.48</v>
      </c>
      <c r="K97" s="190" t="s">
        <v>499</v>
      </c>
      <c r="L97" s="107" t="s">
        <v>121</v>
      </c>
      <c r="M97" s="107" t="s">
        <v>667</v>
      </c>
      <c r="N97" s="107" t="s">
        <v>178</v>
      </c>
      <c r="O97" s="107" t="s">
        <v>501</v>
      </c>
      <c r="P97" s="107" t="s">
        <v>502</v>
      </c>
      <c r="Q97" s="107" t="s">
        <v>191</v>
      </c>
      <c r="R97" s="107" t="s">
        <v>152</v>
      </c>
      <c r="S97" s="107" t="s">
        <v>153</v>
      </c>
      <c r="T97" s="107" t="s">
        <v>175</v>
      </c>
      <c r="U97" s="107">
        <v>2340</v>
      </c>
      <c r="V97" s="107">
        <v>10</v>
      </c>
      <c r="W97" s="107">
        <v>1</v>
      </c>
      <c r="X97" s="107">
        <v>2022</v>
      </c>
      <c r="Y97" s="107">
        <v>34</v>
      </c>
      <c r="Z97" s="107">
        <v>0</v>
      </c>
      <c r="AA97" s="107" t="s">
        <v>368</v>
      </c>
      <c r="AB97" s="107" t="s">
        <v>668</v>
      </c>
      <c r="AC97" s="107" t="s">
        <v>368</v>
      </c>
      <c r="AD97" s="212" t="s">
        <v>643</v>
      </c>
      <c r="AE97" s="212" t="s">
        <v>370</v>
      </c>
      <c r="AF97" s="212">
        <f t="shared" si="9"/>
        <v>12</v>
      </c>
      <c r="AG97" s="210">
        <f t="shared" si="10"/>
        <v>190.48</v>
      </c>
      <c r="AH97" s="211">
        <f t="shared" si="11"/>
        <v>2285.7599999999998</v>
      </c>
      <c r="AI97" s="212"/>
    </row>
    <row r="98" spans="1:35" ht="15">
      <c r="A98" s="107">
        <v>2022</v>
      </c>
      <c r="B98" s="107">
        <v>415</v>
      </c>
      <c r="C98" s="107" t="s">
        <v>340</v>
      </c>
      <c r="D98" s="190" t="s">
        <v>669</v>
      </c>
      <c r="E98" s="107" t="s">
        <v>177</v>
      </c>
      <c r="F98" s="107" t="s">
        <v>670</v>
      </c>
      <c r="G98" s="208">
        <v>303.28</v>
      </c>
      <c r="H98" s="208">
        <v>54.69</v>
      </c>
      <c r="I98" s="107" t="s">
        <v>119</v>
      </c>
      <c r="J98" s="208">
        <f t="shared" si="8"/>
        <v>248.58999999999997</v>
      </c>
      <c r="K98" s="190" t="s">
        <v>499</v>
      </c>
      <c r="L98" s="107" t="s">
        <v>121</v>
      </c>
      <c r="M98" s="107" t="s">
        <v>671</v>
      </c>
      <c r="N98" s="107" t="s">
        <v>178</v>
      </c>
      <c r="O98" s="107" t="s">
        <v>501</v>
      </c>
      <c r="P98" s="107" t="s">
        <v>502</v>
      </c>
      <c r="Q98" s="107" t="s">
        <v>191</v>
      </c>
      <c r="R98" s="107" t="s">
        <v>152</v>
      </c>
      <c r="S98" s="107" t="s">
        <v>153</v>
      </c>
      <c r="T98" s="107" t="s">
        <v>165</v>
      </c>
      <c r="U98" s="107">
        <v>1570</v>
      </c>
      <c r="V98" s="107">
        <v>5</v>
      </c>
      <c r="W98" s="107">
        <v>2</v>
      </c>
      <c r="X98" s="107">
        <v>2022</v>
      </c>
      <c r="Y98" s="107">
        <v>30</v>
      </c>
      <c r="Z98" s="107">
        <v>0</v>
      </c>
      <c r="AA98" s="107" t="s">
        <v>368</v>
      </c>
      <c r="AB98" s="107" t="s">
        <v>672</v>
      </c>
      <c r="AC98" s="107" t="s">
        <v>368</v>
      </c>
      <c r="AD98" s="212" t="s">
        <v>643</v>
      </c>
      <c r="AE98" s="212" t="s">
        <v>370</v>
      </c>
      <c r="AF98" s="212">
        <f t="shared" si="9"/>
        <v>12</v>
      </c>
      <c r="AG98" s="210">
        <f t="shared" si="10"/>
        <v>248.58999999999997</v>
      </c>
      <c r="AH98" s="211">
        <f t="shared" si="11"/>
        <v>2983.08</v>
      </c>
      <c r="AI98" s="212"/>
    </row>
    <row r="99" spans="1:35" ht="15">
      <c r="A99" s="107">
        <v>2022</v>
      </c>
      <c r="B99" s="107">
        <v>416</v>
      </c>
      <c r="C99" s="107" t="s">
        <v>340</v>
      </c>
      <c r="D99" s="190" t="s">
        <v>673</v>
      </c>
      <c r="E99" s="107" t="s">
        <v>177</v>
      </c>
      <c r="F99" s="107" t="s">
        <v>674</v>
      </c>
      <c r="G99" s="208">
        <v>309.76</v>
      </c>
      <c r="H99" s="208">
        <v>55.86</v>
      </c>
      <c r="I99" s="107" t="s">
        <v>119</v>
      </c>
      <c r="J99" s="208">
        <f t="shared" si="8"/>
        <v>253.89999999999998</v>
      </c>
      <c r="K99" s="190" t="s">
        <v>499</v>
      </c>
      <c r="L99" s="107" t="s">
        <v>121</v>
      </c>
      <c r="M99" s="107" t="s">
        <v>675</v>
      </c>
      <c r="N99" s="107" t="s">
        <v>178</v>
      </c>
      <c r="O99" s="107" t="s">
        <v>501</v>
      </c>
      <c r="P99" s="107" t="s">
        <v>502</v>
      </c>
      <c r="Q99" s="107" t="s">
        <v>191</v>
      </c>
      <c r="R99" s="107" t="s">
        <v>152</v>
      </c>
      <c r="S99" s="107" t="s">
        <v>153</v>
      </c>
      <c r="T99" s="107" t="s">
        <v>154</v>
      </c>
      <c r="U99" s="107">
        <v>1680</v>
      </c>
      <c r="V99" s="107">
        <v>5</v>
      </c>
      <c r="W99" s="107">
        <v>2</v>
      </c>
      <c r="X99" s="107">
        <v>2022</v>
      </c>
      <c r="Y99" s="107">
        <v>31</v>
      </c>
      <c r="Z99" s="107">
        <v>0</v>
      </c>
      <c r="AA99" s="107" t="s">
        <v>368</v>
      </c>
      <c r="AB99" s="107" t="s">
        <v>676</v>
      </c>
      <c r="AC99" s="107" t="s">
        <v>368</v>
      </c>
      <c r="AD99" s="212" t="s">
        <v>643</v>
      </c>
      <c r="AE99" s="212" t="s">
        <v>370</v>
      </c>
      <c r="AF99" s="212">
        <f t="shared" si="9"/>
        <v>12</v>
      </c>
      <c r="AG99" s="210">
        <f t="shared" si="10"/>
        <v>253.89999999999998</v>
      </c>
      <c r="AH99" s="211">
        <f t="shared" si="11"/>
        <v>3046.7999999999997</v>
      </c>
      <c r="AI99" s="212"/>
    </row>
    <row r="100" spans="1:35" ht="15">
      <c r="A100" s="107">
        <v>2022</v>
      </c>
      <c r="B100" s="107">
        <v>418</v>
      </c>
      <c r="C100" s="107" t="s">
        <v>340</v>
      </c>
      <c r="D100" s="190" t="s">
        <v>677</v>
      </c>
      <c r="E100" s="107" t="s">
        <v>177</v>
      </c>
      <c r="F100" s="107" t="s">
        <v>678</v>
      </c>
      <c r="G100" s="208">
        <v>1009.96</v>
      </c>
      <c r="H100" s="208">
        <v>182.12</v>
      </c>
      <c r="I100" s="107" t="s">
        <v>119</v>
      </c>
      <c r="J100" s="208">
        <f t="shared" si="8"/>
        <v>827.84</v>
      </c>
      <c r="K100" s="190" t="s">
        <v>499</v>
      </c>
      <c r="L100" s="107" t="s">
        <v>121</v>
      </c>
      <c r="M100" s="107" t="s">
        <v>679</v>
      </c>
      <c r="N100" s="107" t="s">
        <v>178</v>
      </c>
      <c r="O100" s="107" t="s">
        <v>501</v>
      </c>
      <c r="P100" s="107" t="s">
        <v>502</v>
      </c>
      <c r="Q100" s="107" t="s">
        <v>191</v>
      </c>
      <c r="R100" s="107" t="s">
        <v>152</v>
      </c>
      <c r="S100" s="107" t="s">
        <v>153</v>
      </c>
      <c r="T100" s="107" t="s">
        <v>170</v>
      </c>
      <c r="U100" s="107">
        <v>140</v>
      </c>
      <c r="V100" s="107">
        <v>5</v>
      </c>
      <c r="W100" s="107">
        <v>3</v>
      </c>
      <c r="X100" s="107">
        <v>2022</v>
      </c>
      <c r="Y100" s="107">
        <v>23</v>
      </c>
      <c r="Z100" s="107">
        <v>0</v>
      </c>
      <c r="AA100" s="107" t="s">
        <v>368</v>
      </c>
      <c r="AB100" s="107" t="s">
        <v>680</v>
      </c>
      <c r="AC100" s="107" t="s">
        <v>368</v>
      </c>
      <c r="AD100" s="212" t="s">
        <v>643</v>
      </c>
      <c r="AE100" s="212" t="s">
        <v>370</v>
      </c>
      <c r="AF100" s="212">
        <f t="shared" si="9"/>
        <v>12</v>
      </c>
      <c r="AG100" s="210">
        <f t="shared" si="10"/>
        <v>827.84</v>
      </c>
      <c r="AH100" s="211">
        <f t="shared" si="11"/>
        <v>9934.08</v>
      </c>
      <c r="AI100" s="212"/>
    </row>
    <row r="101" spans="1:35" ht="15">
      <c r="A101" s="107">
        <v>2022</v>
      </c>
      <c r="B101" s="107">
        <v>419</v>
      </c>
      <c r="C101" s="107" t="s">
        <v>340</v>
      </c>
      <c r="D101" s="190" t="s">
        <v>681</v>
      </c>
      <c r="E101" s="107" t="s">
        <v>177</v>
      </c>
      <c r="F101" s="107" t="s">
        <v>682</v>
      </c>
      <c r="G101" s="208">
        <v>8893.71</v>
      </c>
      <c r="H101" s="208">
        <v>1603.78</v>
      </c>
      <c r="I101" s="107" t="s">
        <v>119</v>
      </c>
      <c r="J101" s="208">
        <f t="shared" si="8"/>
        <v>7289.929999999999</v>
      </c>
      <c r="K101" s="190" t="s">
        <v>499</v>
      </c>
      <c r="L101" s="107" t="s">
        <v>121</v>
      </c>
      <c r="M101" s="107" t="s">
        <v>683</v>
      </c>
      <c r="N101" s="107" t="s">
        <v>178</v>
      </c>
      <c r="O101" s="107" t="s">
        <v>501</v>
      </c>
      <c r="P101" s="107" t="s">
        <v>502</v>
      </c>
      <c r="Q101" s="107" t="s">
        <v>191</v>
      </c>
      <c r="R101" s="107" t="s">
        <v>152</v>
      </c>
      <c r="S101" s="107" t="s">
        <v>153</v>
      </c>
      <c r="T101" s="107" t="s">
        <v>237</v>
      </c>
      <c r="U101" s="107">
        <v>2890</v>
      </c>
      <c r="V101" s="107">
        <v>5</v>
      </c>
      <c r="W101" s="107">
        <v>1</v>
      </c>
      <c r="X101" s="107">
        <v>2022</v>
      </c>
      <c r="Y101" s="107">
        <v>37</v>
      </c>
      <c r="Z101" s="107">
        <v>0</v>
      </c>
      <c r="AA101" s="107" t="s">
        <v>368</v>
      </c>
      <c r="AB101" s="107" t="s">
        <v>684</v>
      </c>
      <c r="AC101" s="107" t="s">
        <v>368</v>
      </c>
      <c r="AD101" s="212" t="s">
        <v>643</v>
      </c>
      <c r="AE101" s="212" t="s">
        <v>370</v>
      </c>
      <c r="AF101" s="212">
        <f t="shared" si="9"/>
        <v>12</v>
      </c>
      <c r="AG101" s="210">
        <f t="shared" si="10"/>
        <v>7289.929999999999</v>
      </c>
      <c r="AH101" s="211">
        <f t="shared" si="11"/>
        <v>87479.15999999999</v>
      </c>
      <c r="AI101" s="212"/>
    </row>
    <row r="102" spans="1:35" ht="15">
      <c r="A102" s="107">
        <v>2022</v>
      </c>
      <c r="B102" s="107">
        <v>420</v>
      </c>
      <c r="C102" s="107" t="s">
        <v>340</v>
      </c>
      <c r="D102" s="190" t="s">
        <v>685</v>
      </c>
      <c r="E102" s="107" t="s">
        <v>177</v>
      </c>
      <c r="F102" s="107" t="s">
        <v>686</v>
      </c>
      <c r="G102" s="208">
        <v>30.73</v>
      </c>
      <c r="H102" s="208">
        <v>5.54</v>
      </c>
      <c r="I102" s="107" t="s">
        <v>119</v>
      </c>
      <c r="J102" s="208">
        <f t="shared" si="8"/>
        <v>25.19</v>
      </c>
      <c r="K102" s="190" t="s">
        <v>499</v>
      </c>
      <c r="L102" s="107" t="s">
        <v>121</v>
      </c>
      <c r="M102" s="107" t="s">
        <v>687</v>
      </c>
      <c r="N102" s="107" t="s">
        <v>178</v>
      </c>
      <c r="O102" s="107" t="s">
        <v>501</v>
      </c>
      <c r="P102" s="107" t="s">
        <v>502</v>
      </c>
      <c r="Q102" s="107" t="s">
        <v>191</v>
      </c>
      <c r="R102" s="107" t="s">
        <v>140</v>
      </c>
      <c r="S102" s="107" t="s">
        <v>141</v>
      </c>
      <c r="T102" s="107" t="s">
        <v>142</v>
      </c>
      <c r="U102" s="107">
        <v>1130</v>
      </c>
      <c r="V102" s="107">
        <v>5</v>
      </c>
      <c r="W102" s="107">
        <v>7</v>
      </c>
      <c r="X102" s="107">
        <v>2022</v>
      </c>
      <c r="Y102" s="107">
        <v>29</v>
      </c>
      <c r="Z102" s="107">
        <v>0</v>
      </c>
      <c r="AA102" s="107" t="s">
        <v>143</v>
      </c>
      <c r="AB102" s="107" t="s">
        <v>552</v>
      </c>
      <c r="AC102" s="107" t="s">
        <v>143</v>
      </c>
      <c r="AD102" s="212" t="s">
        <v>643</v>
      </c>
      <c r="AE102" s="212" t="s">
        <v>143</v>
      </c>
      <c r="AF102" s="212">
        <f t="shared" si="9"/>
        <v>-21</v>
      </c>
      <c r="AG102" s="210">
        <f t="shared" si="10"/>
        <v>25.19</v>
      </c>
      <c r="AH102" s="211">
        <f t="shared" si="11"/>
        <v>-528.99</v>
      </c>
      <c r="AI102" s="212"/>
    </row>
    <row r="103" spans="1:35" ht="15">
      <c r="A103" s="107">
        <v>2022</v>
      </c>
      <c r="B103" s="107">
        <v>421</v>
      </c>
      <c r="C103" s="107" t="s">
        <v>340</v>
      </c>
      <c r="D103" s="190" t="s">
        <v>688</v>
      </c>
      <c r="E103" s="107" t="s">
        <v>131</v>
      </c>
      <c r="F103" s="107" t="s">
        <v>554</v>
      </c>
      <c r="G103" s="208">
        <v>73.2</v>
      </c>
      <c r="H103" s="208">
        <v>13.2</v>
      </c>
      <c r="I103" s="107" t="s">
        <v>119</v>
      </c>
      <c r="J103" s="208">
        <f t="shared" si="8"/>
        <v>60</v>
      </c>
      <c r="K103" s="190" t="s">
        <v>689</v>
      </c>
      <c r="L103" s="107" t="s">
        <v>121</v>
      </c>
      <c r="M103" s="107" t="s">
        <v>690</v>
      </c>
      <c r="N103" s="107" t="s">
        <v>194</v>
      </c>
      <c r="O103" s="107" t="s">
        <v>472</v>
      </c>
      <c r="P103" s="107" t="s">
        <v>473</v>
      </c>
      <c r="Q103" s="107" t="s">
        <v>473</v>
      </c>
      <c r="R103" s="107" t="s">
        <v>152</v>
      </c>
      <c r="S103" s="107" t="s">
        <v>153</v>
      </c>
      <c r="T103" s="107" t="s">
        <v>165</v>
      </c>
      <c r="U103" s="107">
        <v>1570</v>
      </c>
      <c r="V103" s="107">
        <v>5</v>
      </c>
      <c r="W103" s="107">
        <v>1</v>
      </c>
      <c r="X103" s="107">
        <v>2022</v>
      </c>
      <c r="Y103" s="107">
        <v>160</v>
      </c>
      <c r="Z103" s="107">
        <v>0</v>
      </c>
      <c r="AA103" s="107" t="s">
        <v>368</v>
      </c>
      <c r="AB103" s="107" t="s">
        <v>691</v>
      </c>
      <c r="AC103" s="107" t="s">
        <v>368</v>
      </c>
      <c r="AD103" s="212" t="s">
        <v>692</v>
      </c>
      <c r="AE103" s="212" t="s">
        <v>370</v>
      </c>
      <c r="AF103" s="212">
        <f t="shared" si="9"/>
        <v>28</v>
      </c>
      <c r="AG103" s="210">
        <f t="shared" si="10"/>
        <v>60</v>
      </c>
      <c r="AH103" s="211">
        <f t="shared" si="11"/>
        <v>1680</v>
      </c>
      <c r="AI103" s="212"/>
    </row>
    <row r="104" spans="1:35" ht="15">
      <c r="A104" s="107">
        <v>2022</v>
      </c>
      <c r="B104" s="107">
        <v>422</v>
      </c>
      <c r="C104" s="107" t="s">
        <v>340</v>
      </c>
      <c r="D104" s="190" t="s">
        <v>693</v>
      </c>
      <c r="E104" s="107" t="s">
        <v>131</v>
      </c>
      <c r="F104" s="107" t="s">
        <v>554</v>
      </c>
      <c r="G104" s="208">
        <v>73.2</v>
      </c>
      <c r="H104" s="208">
        <v>13.2</v>
      </c>
      <c r="I104" s="107" t="s">
        <v>119</v>
      </c>
      <c r="J104" s="208">
        <f aca="true" t="shared" si="12" ref="J104:J135">IF(I104="SI",G104-H104,G104)</f>
        <v>60</v>
      </c>
      <c r="K104" s="190" t="s">
        <v>689</v>
      </c>
      <c r="L104" s="107" t="s">
        <v>121</v>
      </c>
      <c r="M104" s="107" t="s">
        <v>694</v>
      </c>
      <c r="N104" s="107" t="s">
        <v>194</v>
      </c>
      <c r="O104" s="107" t="s">
        <v>472</v>
      </c>
      <c r="P104" s="107" t="s">
        <v>473</v>
      </c>
      <c r="Q104" s="107" t="s">
        <v>473</v>
      </c>
      <c r="R104" s="107" t="s">
        <v>152</v>
      </c>
      <c r="S104" s="107" t="s">
        <v>153</v>
      </c>
      <c r="T104" s="107" t="s">
        <v>154</v>
      </c>
      <c r="U104" s="107">
        <v>1680</v>
      </c>
      <c r="V104" s="107">
        <v>5</v>
      </c>
      <c r="W104" s="107">
        <v>1</v>
      </c>
      <c r="X104" s="107">
        <v>2022</v>
      </c>
      <c r="Y104" s="107">
        <v>161</v>
      </c>
      <c r="Z104" s="107">
        <v>0</v>
      </c>
      <c r="AA104" s="107" t="s">
        <v>368</v>
      </c>
      <c r="AB104" s="107" t="s">
        <v>695</v>
      </c>
      <c r="AC104" s="107" t="s">
        <v>368</v>
      </c>
      <c r="AD104" s="212" t="s">
        <v>692</v>
      </c>
      <c r="AE104" s="212" t="s">
        <v>370</v>
      </c>
      <c r="AF104" s="212">
        <f aca="true" t="shared" si="13" ref="AF104:AF135">AE104-AD104</f>
        <v>28</v>
      </c>
      <c r="AG104" s="210">
        <f aca="true" t="shared" si="14" ref="AG104:AG138">IF(AI104="SI",0,J104)</f>
        <v>60</v>
      </c>
      <c r="AH104" s="211">
        <f aca="true" t="shared" si="15" ref="AH104:AH135">AG104*AF104</f>
        <v>1680</v>
      </c>
      <c r="AI104" s="212"/>
    </row>
    <row r="105" spans="1:35" ht="15">
      <c r="A105" s="107">
        <v>2022</v>
      </c>
      <c r="B105" s="107">
        <v>423</v>
      </c>
      <c r="C105" s="107" t="s">
        <v>143</v>
      </c>
      <c r="D105" s="190" t="s">
        <v>696</v>
      </c>
      <c r="E105" s="107" t="s">
        <v>390</v>
      </c>
      <c r="F105" s="107" t="s">
        <v>697</v>
      </c>
      <c r="G105" s="208">
        <v>10952.16</v>
      </c>
      <c r="H105" s="208">
        <v>1974.98</v>
      </c>
      <c r="I105" s="107" t="s">
        <v>119</v>
      </c>
      <c r="J105" s="208">
        <f t="shared" si="12"/>
        <v>8977.18</v>
      </c>
      <c r="K105" s="190" t="s">
        <v>636</v>
      </c>
      <c r="L105" s="107" t="s">
        <v>121</v>
      </c>
      <c r="M105" s="107" t="s">
        <v>698</v>
      </c>
      <c r="N105" s="107" t="s">
        <v>699</v>
      </c>
      <c r="O105" s="107" t="s">
        <v>618</v>
      </c>
      <c r="P105" s="107" t="s">
        <v>619</v>
      </c>
      <c r="Q105" s="107" t="s">
        <v>191</v>
      </c>
      <c r="R105" s="107" t="s">
        <v>126</v>
      </c>
      <c r="S105" s="107" t="s">
        <v>127</v>
      </c>
      <c r="T105" s="107" t="s">
        <v>568</v>
      </c>
      <c r="U105" s="107">
        <v>8530</v>
      </c>
      <c r="V105" s="107">
        <v>6</v>
      </c>
      <c r="W105" s="107">
        <v>1</v>
      </c>
      <c r="X105" s="107">
        <v>2022</v>
      </c>
      <c r="Y105" s="107">
        <v>208</v>
      </c>
      <c r="Z105" s="107">
        <v>0</v>
      </c>
      <c r="AA105" s="107" t="s">
        <v>191</v>
      </c>
      <c r="AB105" s="107" t="s">
        <v>477</v>
      </c>
      <c r="AC105" s="107" t="s">
        <v>143</v>
      </c>
      <c r="AD105" s="212" t="s">
        <v>700</v>
      </c>
      <c r="AE105" s="212" t="s">
        <v>143</v>
      </c>
      <c r="AF105" s="212">
        <f t="shared" si="13"/>
        <v>-6</v>
      </c>
      <c r="AG105" s="210">
        <f t="shared" si="14"/>
        <v>8977.18</v>
      </c>
      <c r="AH105" s="211">
        <f t="shared" si="15"/>
        <v>-53863.08</v>
      </c>
      <c r="AI105" s="212"/>
    </row>
    <row r="106" spans="1:35" ht="15">
      <c r="A106" s="107">
        <v>2022</v>
      </c>
      <c r="B106" s="107">
        <v>424</v>
      </c>
      <c r="C106" s="107" t="s">
        <v>143</v>
      </c>
      <c r="D106" s="190" t="s">
        <v>701</v>
      </c>
      <c r="E106" s="107" t="s">
        <v>448</v>
      </c>
      <c r="F106" s="107" t="s">
        <v>702</v>
      </c>
      <c r="G106" s="208">
        <v>-10952.16</v>
      </c>
      <c r="H106" s="208">
        <v>-1974.98</v>
      </c>
      <c r="I106" s="107" t="s">
        <v>119</v>
      </c>
      <c r="J106" s="208">
        <f t="shared" si="12"/>
        <v>-8977.18</v>
      </c>
      <c r="K106" s="190" t="s">
        <v>636</v>
      </c>
      <c r="L106" s="107" t="s">
        <v>121</v>
      </c>
      <c r="M106" s="107" t="s">
        <v>703</v>
      </c>
      <c r="N106" s="107" t="s">
        <v>448</v>
      </c>
      <c r="O106" s="107" t="s">
        <v>618</v>
      </c>
      <c r="P106" s="107" t="s">
        <v>619</v>
      </c>
      <c r="Q106" s="107" t="s">
        <v>191</v>
      </c>
      <c r="R106" s="107" t="s">
        <v>126</v>
      </c>
      <c r="S106" s="107" t="s">
        <v>127</v>
      </c>
      <c r="T106" s="107" t="s">
        <v>568</v>
      </c>
      <c r="U106" s="107">
        <v>8530</v>
      </c>
      <c r="V106" s="107">
        <v>6</v>
      </c>
      <c r="W106" s="107">
        <v>1</v>
      </c>
      <c r="X106" s="107">
        <v>2022</v>
      </c>
      <c r="Y106" s="107">
        <v>208</v>
      </c>
      <c r="Z106" s="107">
        <v>0</v>
      </c>
      <c r="AA106" s="107" t="s">
        <v>191</v>
      </c>
      <c r="AB106" s="107" t="s">
        <v>477</v>
      </c>
      <c r="AC106" s="107" t="s">
        <v>143</v>
      </c>
      <c r="AD106" s="212" t="s">
        <v>704</v>
      </c>
      <c r="AE106" s="212" t="s">
        <v>143</v>
      </c>
      <c r="AF106" s="212">
        <f t="shared" si="13"/>
        <v>-25</v>
      </c>
      <c r="AG106" s="210">
        <f t="shared" si="14"/>
        <v>-8977.18</v>
      </c>
      <c r="AH106" s="211">
        <f t="shared" si="15"/>
        <v>224429.5</v>
      </c>
      <c r="AI106" s="212"/>
    </row>
    <row r="107" spans="1:35" ht="15">
      <c r="A107" s="107">
        <v>2022</v>
      </c>
      <c r="B107" s="107">
        <v>425</v>
      </c>
      <c r="C107" s="107" t="s">
        <v>143</v>
      </c>
      <c r="D107" s="190" t="s">
        <v>705</v>
      </c>
      <c r="E107" s="107" t="s">
        <v>448</v>
      </c>
      <c r="F107" s="107" t="s">
        <v>706</v>
      </c>
      <c r="G107" s="208">
        <v>10044.94</v>
      </c>
      <c r="H107" s="208">
        <v>1811.38</v>
      </c>
      <c r="I107" s="107" t="s">
        <v>119</v>
      </c>
      <c r="J107" s="208">
        <f t="shared" si="12"/>
        <v>8233.560000000001</v>
      </c>
      <c r="K107" s="190" t="s">
        <v>707</v>
      </c>
      <c r="L107" s="107" t="s">
        <v>121</v>
      </c>
      <c r="M107" s="107" t="s">
        <v>708</v>
      </c>
      <c r="N107" s="107" t="s">
        <v>448</v>
      </c>
      <c r="O107" s="107" t="s">
        <v>618</v>
      </c>
      <c r="P107" s="107" t="s">
        <v>619</v>
      </c>
      <c r="Q107" s="107" t="s">
        <v>191</v>
      </c>
      <c r="R107" s="107" t="s">
        <v>126</v>
      </c>
      <c r="S107" s="107" t="s">
        <v>127</v>
      </c>
      <c r="T107" s="107" t="s">
        <v>568</v>
      </c>
      <c r="U107" s="107">
        <v>8530</v>
      </c>
      <c r="V107" s="107">
        <v>6</v>
      </c>
      <c r="W107" s="107">
        <v>1</v>
      </c>
      <c r="X107" s="107">
        <v>2022</v>
      </c>
      <c r="Y107" s="107">
        <v>201</v>
      </c>
      <c r="Z107" s="107">
        <v>0</v>
      </c>
      <c r="AA107" s="107" t="s">
        <v>191</v>
      </c>
      <c r="AB107" s="107" t="s">
        <v>709</v>
      </c>
      <c r="AC107" s="107" t="s">
        <v>710</v>
      </c>
      <c r="AD107" s="212" t="s">
        <v>704</v>
      </c>
      <c r="AE107" s="212" t="s">
        <v>711</v>
      </c>
      <c r="AF107" s="212">
        <f t="shared" si="13"/>
        <v>18</v>
      </c>
      <c r="AG107" s="210">
        <f t="shared" si="14"/>
        <v>8233.560000000001</v>
      </c>
      <c r="AH107" s="211">
        <f t="shared" si="15"/>
        <v>148204.08000000002</v>
      </c>
      <c r="AI107" s="212"/>
    </row>
    <row r="108" spans="1:35" ht="15">
      <c r="A108" s="107">
        <v>2022</v>
      </c>
      <c r="B108" s="107">
        <v>425</v>
      </c>
      <c r="C108" s="107" t="s">
        <v>143</v>
      </c>
      <c r="D108" s="190" t="s">
        <v>705</v>
      </c>
      <c r="E108" s="107" t="s">
        <v>448</v>
      </c>
      <c r="F108" s="107" t="s">
        <v>706</v>
      </c>
      <c r="G108" s="208">
        <v>907.22</v>
      </c>
      <c r="H108" s="208">
        <v>163.6</v>
      </c>
      <c r="I108" s="107" t="s">
        <v>119</v>
      </c>
      <c r="J108" s="208">
        <f t="shared" si="12"/>
        <v>743.62</v>
      </c>
      <c r="K108" s="190" t="s">
        <v>191</v>
      </c>
      <c r="L108" s="107" t="s">
        <v>121</v>
      </c>
      <c r="M108" s="107" t="s">
        <v>708</v>
      </c>
      <c r="N108" s="107" t="s">
        <v>448</v>
      </c>
      <c r="O108" s="107" t="s">
        <v>618</v>
      </c>
      <c r="P108" s="107" t="s">
        <v>619</v>
      </c>
      <c r="Q108" s="107" t="s">
        <v>191</v>
      </c>
      <c r="R108" s="107" t="s">
        <v>126</v>
      </c>
      <c r="S108" s="107" t="s">
        <v>127</v>
      </c>
      <c r="T108" s="107" t="s">
        <v>568</v>
      </c>
      <c r="U108" s="107">
        <v>8530</v>
      </c>
      <c r="V108" s="107">
        <v>6</v>
      </c>
      <c r="W108" s="107">
        <v>1</v>
      </c>
      <c r="X108" s="107">
        <v>2022</v>
      </c>
      <c r="Y108" s="107">
        <v>208</v>
      </c>
      <c r="Z108" s="107">
        <v>0</v>
      </c>
      <c r="AA108" s="107" t="s">
        <v>191</v>
      </c>
      <c r="AB108" s="107" t="s">
        <v>712</v>
      </c>
      <c r="AC108" s="107" t="s">
        <v>710</v>
      </c>
      <c r="AD108" s="212" t="s">
        <v>704</v>
      </c>
      <c r="AE108" s="212" t="s">
        <v>711</v>
      </c>
      <c r="AF108" s="212">
        <f t="shared" si="13"/>
        <v>18</v>
      </c>
      <c r="AG108" s="210">
        <f t="shared" si="14"/>
        <v>743.62</v>
      </c>
      <c r="AH108" s="211">
        <f t="shared" si="15"/>
        <v>13385.16</v>
      </c>
      <c r="AI108" s="212"/>
    </row>
    <row r="109" spans="1:35" ht="15">
      <c r="A109" s="107">
        <v>2022</v>
      </c>
      <c r="B109" s="107">
        <v>426</v>
      </c>
      <c r="C109" s="107" t="s">
        <v>143</v>
      </c>
      <c r="D109" s="190" t="s">
        <v>713</v>
      </c>
      <c r="E109" s="107" t="s">
        <v>254</v>
      </c>
      <c r="F109" s="107" t="s">
        <v>714</v>
      </c>
      <c r="G109" s="208">
        <v>43374.29</v>
      </c>
      <c r="H109" s="208">
        <v>3943.12</v>
      </c>
      <c r="I109" s="107" t="s">
        <v>119</v>
      </c>
      <c r="J109" s="208">
        <f t="shared" si="12"/>
        <v>39431.17</v>
      </c>
      <c r="K109" s="190" t="s">
        <v>715</v>
      </c>
      <c r="L109" s="107" t="s">
        <v>121</v>
      </c>
      <c r="M109" s="107" t="s">
        <v>716</v>
      </c>
      <c r="N109" s="107" t="s">
        <v>254</v>
      </c>
      <c r="O109" s="107" t="s">
        <v>717</v>
      </c>
      <c r="P109" s="107" t="s">
        <v>718</v>
      </c>
      <c r="Q109" s="107" t="s">
        <v>191</v>
      </c>
      <c r="R109" s="107" t="s">
        <v>126</v>
      </c>
      <c r="S109" s="107" t="s">
        <v>127</v>
      </c>
      <c r="T109" s="107" t="s">
        <v>568</v>
      </c>
      <c r="U109" s="107">
        <v>8530</v>
      </c>
      <c r="V109" s="107">
        <v>6</v>
      </c>
      <c r="W109" s="107">
        <v>1</v>
      </c>
      <c r="X109" s="107">
        <v>2022</v>
      </c>
      <c r="Y109" s="107">
        <v>208</v>
      </c>
      <c r="Z109" s="107">
        <v>0</v>
      </c>
      <c r="AA109" s="107" t="s">
        <v>191</v>
      </c>
      <c r="AB109" s="107" t="s">
        <v>719</v>
      </c>
      <c r="AC109" s="107" t="s">
        <v>143</v>
      </c>
      <c r="AD109" s="212" t="s">
        <v>259</v>
      </c>
      <c r="AE109" s="212" t="s">
        <v>143</v>
      </c>
      <c r="AF109" s="212">
        <f t="shared" si="13"/>
        <v>18</v>
      </c>
      <c r="AG109" s="210">
        <f t="shared" si="14"/>
        <v>39431.17</v>
      </c>
      <c r="AH109" s="211">
        <f t="shared" si="15"/>
        <v>709761.0599999999</v>
      </c>
      <c r="AI109" s="212"/>
    </row>
    <row r="110" spans="1:35" ht="15">
      <c r="A110" s="107">
        <v>2022</v>
      </c>
      <c r="B110" s="107">
        <v>427</v>
      </c>
      <c r="C110" s="107" t="s">
        <v>143</v>
      </c>
      <c r="D110" s="190" t="s">
        <v>720</v>
      </c>
      <c r="E110" s="107" t="s">
        <v>308</v>
      </c>
      <c r="F110" s="107" t="s">
        <v>721</v>
      </c>
      <c r="G110" s="208">
        <v>2635.08</v>
      </c>
      <c r="H110" s="208">
        <v>239.55</v>
      </c>
      <c r="I110" s="107" t="s">
        <v>119</v>
      </c>
      <c r="J110" s="208">
        <f t="shared" si="12"/>
        <v>2395.5299999999997</v>
      </c>
      <c r="K110" s="190" t="s">
        <v>320</v>
      </c>
      <c r="L110" s="107" t="s">
        <v>121</v>
      </c>
      <c r="M110" s="107" t="s">
        <v>722</v>
      </c>
      <c r="N110" s="107" t="s">
        <v>350</v>
      </c>
      <c r="O110" s="107" t="s">
        <v>323</v>
      </c>
      <c r="P110" s="107" t="s">
        <v>324</v>
      </c>
      <c r="Q110" s="107" t="s">
        <v>324</v>
      </c>
      <c r="R110" s="107" t="s">
        <v>325</v>
      </c>
      <c r="S110" s="107" t="s">
        <v>326</v>
      </c>
      <c r="T110" s="107" t="s">
        <v>327</v>
      </c>
      <c r="U110" s="107">
        <v>3550</v>
      </c>
      <c r="V110" s="107">
        <v>5</v>
      </c>
      <c r="W110" s="107">
        <v>2</v>
      </c>
      <c r="X110" s="107">
        <v>2022</v>
      </c>
      <c r="Y110" s="107">
        <v>102</v>
      </c>
      <c r="Z110" s="107">
        <v>0</v>
      </c>
      <c r="AA110" s="107" t="s">
        <v>328</v>
      </c>
      <c r="AB110" s="107" t="s">
        <v>329</v>
      </c>
      <c r="AC110" s="107" t="s">
        <v>328</v>
      </c>
      <c r="AD110" s="212" t="s">
        <v>723</v>
      </c>
      <c r="AE110" s="212" t="s">
        <v>328</v>
      </c>
      <c r="AF110" s="212">
        <f t="shared" si="13"/>
        <v>-26</v>
      </c>
      <c r="AG110" s="210">
        <f t="shared" si="14"/>
        <v>2395.5299999999997</v>
      </c>
      <c r="AH110" s="211">
        <f t="shared" si="15"/>
        <v>-62283.77999999999</v>
      </c>
      <c r="AI110" s="212"/>
    </row>
    <row r="111" spans="1:35" ht="15">
      <c r="A111" s="107">
        <v>2022</v>
      </c>
      <c r="B111" s="107">
        <v>430</v>
      </c>
      <c r="C111" s="107" t="s">
        <v>143</v>
      </c>
      <c r="D111" s="190" t="s">
        <v>724</v>
      </c>
      <c r="E111" s="107" t="s">
        <v>308</v>
      </c>
      <c r="F111" s="107" t="s">
        <v>725</v>
      </c>
      <c r="G111" s="208">
        <v>50</v>
      </c>
      <c r="H111" s="208">
        <v>9.02</v>
      </c>
      <c r="I111" s="107" t="s">
        <v>119</v>
      </c>
      <c r="J111" s="208">
        <f t="shared" si="12"/>
        <v>40.980000000000004</v>
      </c>
      <c r="K111" s="190" t="s">
        <v>412</v>
      </c>
      <c r="L111" s="107" t="s">
        <v>121</v>
      </c>
      <c r="M111" s="107" t="s">
        <v>726</v>
      </c>
      <c r="N111" s="107" t="s">
        <v>409</v>
      </c>
      <c r="O111" s="107" t="s">
        <v>414</v>
      </c>
      <c r="P111" s="107" t="s">
        <v>415</v>
      </c>
      <c r="Q111" s="107" t="s">
        <v>191</v>
      </c>
      <c r="R111" s="107" t="s">
        <v>140</v>
      </c>
      <c r="S111" s="107" t="s">
        <v>141</v>
      </c>
      <c r="T111" s="107" t="s">
        <v>306</v>
      </c>
      <c r="U111" s="107">
        <v>1120</v>
      </c>
      <c r="V111" s="107">
        <v>15</v>
      </c>
      <c r="W111" s="107">
        <v>1</v>
      </c>
      <c r="X111" s="107">
        <v>2022</v>
      </c>
      <c r="Y111" s="107">
        <v>8</v>
      </c>
      <c r="Z111" s="107">
        <v>0</v>
      </c>
      <c r="AA111" s="107" t="s">
        <v>143</v>
      </c>
      <c r="AB111" s="107" t="s">
        <v>727</v>
      </c>
      <c r="AC111" s="107" t="s">
        <v>728</v>
      </c>
      <c r="AD111" s="212" t="s">
        <v>656</v>
      </c>
      <c r="AE111" s="212" t="s">
        <v>728</v>
      </c>
      <c r="AF111" s="212">
        <f t="shared" si="13"/>
        <v>27</v>
      </c>
      <c r="AG111" s="210">
        <f t="shared" si="14"/>
        <v>40.980000000000004</v>
      </c>
      <c r="AH111" s="211">
        <f t="shared" si="15"/>
        <v>1106.46</v>
      </c>
      <c r="AI111" s="212"/>
    </row>
    <row r="112" spans="1:35" ht="15">
      <c r="A112" s="107">
        <v>2022</v>
      </c>
      <c r="B112" s="107">
        <v>430</v>
      </c>
      <c r="C112" s="107" t="s">
        <v>143</v>
      </c>
      <c r="D112" s="190" t="s">
        <v>724</v>
      </c>
      <c r="E112" s="107" t="s">
        <v>308</v>
      </c>
      <c r="F112" s="107" t="s">
        <v>729</v>
      </c>
      <c r="G112" s="208">
        <v>220.03</v>
      </c>
      <c r="H112" s="208">
        <v>39.68</v>
      </c>
      <c r="I112" s="107" t="s">
        <v>119</v>
      </c>
      <c r="J112" s="208">
        <f t="shared" si="12"/>
        <v>180.35</v>
      </c>
      <c r="K112" s="190" t="s">
        <v>412</v>
      </c>
      <c r="L112" s="107" t="s">
        <v>121</v>
      </c>
      <c r="M112" s="107" t="s">
        <v>726</v>
      </c>
      <c r="N112" s="107" t="s">
        <v>409</v>
      </c>
      <c r="O112" s="107" t="s">
        <v>414</v>
      </c>
      <c r="P112" s="107" t="s">
        <v>415</v>
      </c>
      <c r="Q112" s="107" t="s">
        <v>191</v>
      </c>
      <c r="R112" s="107" t="s">
        <v>126</v>
      </c>
      <c r="S112" s="107" t="s">
        <v>127</v>
      </c>
      <c r="T112" s="107" t="s">
        <v>192</v>
      </c>
      <c r="U112" s="107">
        <v>2770</v>
      </c>
      <c r="V112" s="107">
        <v>10</v>
      </c>
      <c r="W112" s="107">
        <v>1</v>
      </c>
      <c r="X112" s="107">
        <v>2022</v>
      </c>
      <c r="Y112" s="107">
        <v>9</v>
      </c>
      <c r="Z112" s="107">
        <v>0</v>
      </c>
      <c r="AA112" s="107" t="s">
        <v>710</v>
      </c>
      <c r="AB112" s="107" t="s">
        <v>730</v>
      </c>
      <c r="AC112" s="107" t="s">
        <v>728</v>
      </c>
      <c r="AD112" s="212" t="s">
        <v>656</v>
      </c>
      <c r="AE112" s="212" t="s">
        <v>728</v>
      </c>
      <c r="AF112" s="212">
        <f t="shared" si="13"/>
        <v>27</v>
      </c>
      <c r="AG112" s="210">
        <f t="shared" si="14"/>
        <v>180.35</v>
      </c>
      <c r="AH112" s="211">
        <f t="shared" si="15"/>
        <v>4869.45</v>
      </c>
      <c r="AI112" s="212"/>
    </row>
    <row r="113" spans="1:35" ht="15">
      <c r="A113" s="107">
        <v>2022</v>
      </c>
      <c r="B113" s="107">
        <v>430</v>
      </c>
      <c r="C113" s="107" t="s">
        <v>143</v>
      </c>
      <c r="D113" s="190" t="s">
        <v>724</v>
      </c>
      <c r="E113" s="107" t="s">
        <v>308</v>
      </c>
      <c r="F113" s="107" t="s">
        <v>731</v>
      </c>
      <c r="G113" s="208">
        <v>45.52</v>
      </c>
      <c r="H113" s="208">
        <v>8.2</v>
      </c>
      <c r="I113" s="107" t="s">
        <v>119</v>
      </c>
      <c r="J113" s="208">
        <f t="shared" si="12"/>
        <v>37.32000000000001</v>
      </c>
      <c r="K113" s="190" t="s">
        <v>412</v>
      </c>
      <c r="L113" s="107" t="s">
        <v>121</v>
      </c>
      <c r="M113" s="107" t="s">
        <v>726</v>
      </c>
      <c r="N113" s="107" t="s">
        <v>409</v>
      </c>
      <c r="O113" s="107" t="s">
        <v>414</v>
      </c>
      <c r="P113" s="107" t="s">
        <v>415</v>
      </c>
      <c r="Q113" s="107" t="s">
        <v>191</v>
      </c>
      <c r="R113" s="107" t="s">
        <v>126</v>
      </c>
      <c r="S113" s="107" t="s">
        <v>127</v>
      </c>
      <c r="T113" s="107" t="s">
        <v>732</v>
      </c>
      <c r="U113" s="107">
        <v>3650</v>
      </c>
      <c r="V113" s="107">
        <v>5</v>
      </c>
      <c r="W113" s="107">
        <v>1</v>
      </c>
      <c r="X113" s="107">
        <v>2022</v>
      </c>
      <c r="Y113" s="107">
        <v>10</v>
      </c>
      <c r="Z113" s="107">
        <v>0</v>
      </c>
      <c r="AA113" s="107" t="s">
        <v>710</v>
      </c>
      <c r="AB113" s="107" t="s">
        <v>733</v>
      </c>
      <c r="AC113" s="107" t="s">
        <v>728</v>
      </c>
      <c r="AD113" s="212" t="s">
        <v>656</v>
      </c>
      <c r="AE113" s="212" t="s">
        <v>728</v>
      </c>
      <c r="AF113" s="212">
        <f t="shared" si="13"/>
        <v>27</v>
      </c>
      <c r="AG113" s="210">
        <f t="shared" si="14"/>
        <v>37.32000000000001</v>
      </c>
      <c r="AH113" s="211">
        <f t="shared" si="15"/>
        <v>1007.6400000000002</v>
      </c>
      <c r="AI113" s="212"/>
    </row>
    <row r="114" spans="1:35" ht="15">
      <c r="A114" s="107">
        <v>2022</v>
      </c>
      <c r="B114" s="107">
        <v>431</v>
      </c>
      <c r="C114" s="107" t="s">
        <v>143</v>
      </c>
      <c r="D114" s="190" t="s">
        <v>734</v>
      </c>
      <c r="E114" s="107" t="s">
        <v>131</v>
      </c>
      <c r="F114" s="107" t="s">
        <v>554</v>
      </c>
      <c r="G114" s="208">
        <v>140.3</v>
      </c>
      <c r="H114" s="208">
        <v>25.3</v>
      </c>
      <c r="I114" s="107" t="s">
        <v>119</v>
      </c>
      <c r="J114" s="208">
        <f t="shared" si="12"/>
        <v>115.00000000000001</v>
      </c>
      <c r="K114" s="190" t="s">
        <v>735</v>
      </c>
      <c r="L114" s="107" t="s">
        <v>121</v>
      </c>
      <c r="M114" s="107" t="s">
        <v>736</v>
      </c>
      <c r="N114" s="107" t="s">
        <v>194</v>
      </c>
      <c r="O114" s="107" t="s">
        <v>472</v>
      </c>
      <c r="P114" s="107" t="s">
        <v>473</v>
      </c>
      <c r="Q114" s="107" t="s">
        <v>473</v>
      </c>
      <c r="R114" s="107" t="s">
        <v>152</v>
      </c>
      <c r="S114" s="107" t="s">
        <v>153</v>
      </c>
      <c r="T114" s="107" t="s">
        <v>165</v>
      </c>
      <c r="U114" s="107">
        <v>1570</v>
      </c>
      <c r="V114" s="107">
        <v>5</v>
      </c>
      <c r="W114" s="107">
        <v>1</v>
      </c>
      <c r="X114" s="107">
        <v>2022</v>
      </c>
      <c r="Y114" s="107">
        <v>87</v>
      </c>
      <c r="Z114" s="107">
        <v>0</v>
      </c>
      <c r="AA114" s="107" t="s">
        <v>368</v>
      </c>
      <c r="AB114" s="107" t="s">
        <v>737</v>
      </c>
      <c r="AC114" s="107" t="s">
        <v>368</v>
      </c>
      <c r="AD114" s="212" t="s">
        <v>692</v>
      </c>
      <c r="AE114" s="212" t="s">
        <v>370</v>
      </c>
      <c r="AF114" s="212">
        <f t="shared" si="13"/>
        <v>28</v>
      </c>
      <c r="AG114" s="210">
        <f t="shared" si="14"/>
        <v>115.00000000000001</v>
      </c>
      <c r="AH114" s="211">
        <f t="shared" si="15"/>
        <v>3220.0000000000005</v>
      </c>
      <c r="AI114" s="212"/>
    </row>
    <row r="115" spans="1:35" ht="15">
      <c r="A115" s="107">
        <v>2022</v>
      </c>
      <c r="B115" s="107">
        <v>432</v>
      </c>
      <c r="C115" s="107" t="s">
        <v>328</v>
      </c>
      <c r="D115" s="190" t="s">
        <v>212</v>
      </c>
      <c r="E115" s="107" t="s">
        <v>143</v>
      </c>
      <c r="F115" s="107" t="s">
        <v>738</v>
      </c>
      <c r="G115" s="208">
        <v>732</v>
      </c>
      <c r="H115" s="208">
        <v>132</v>
      </c>
      <c r="I115" s="107" t="s">
        <v>119</v>
      </c>
      <c r="J115" s="208">
        <f t="shared" si="12"/>
        <v>600</v>
      </c>
      <c r="K115" s="190" t="s">
        <v>739</v>
      </c>
      <c r="L115" s="107" t="s">
        <v>121</v>
      </c>
      <c r="M115" s="107" t="s">
        <v>740</v>
      </c>
      <c r="N115" s="107" t="s">
        <v>143</v>
      </c>
      <c r="O115" s="107" t="s">
        <v>741</v>
      </c>
      <c r="P115" s="107" t="s">
        <v>742</v>
      </c>
      <c r="Q115" s="107" t="s">
        <v>742</v>
      </c>
      <c r="R115" s="107" t="s">
        <v>152</v>
      </c>
      <c r="S115" s="107" t="s">
        <v>153</v>
      </c>
      <c r="T115" s="107" t="s">
        <v>170</v>
      </c>
      <c r="U115" s="107">
        <v>140</v>
      </c>
      <c r="V115" s="107">
        <v>5</v>
      </c>
      <c r="W115" s="107">
        <v>12</v>
      </c>
      <c r="X115" s="107">
        <v>2022</v>
      </c>
      <c r="Y115" s="107">
        <v>109</v>
      </c>
      <c r="Z115" s="107">
        <v>0</v>
      </c>
      <c r="AA115" s="107" t="s">
        <v>368</v>
      </c>
      <c r="AB115" s="107" t="s">
        <v>743</v>
      </c>
      <c r="AC115" s="107" t="s">
        <v>368</v>
      </c>
      <c r="AD115" s="212" t="s">
        <v>368</v>
      </c>
      <c r="AE115" s="212" t="s">
        <v>370</v>
      </c>
      <c r="AF115" s="212">
        <f t="shared" si="13"/>
        <v>3</v>
      </c>
      <c r="AG115" s="210">
        <f t="shared" si="14"/>
        <v>600</v>
      </c>
      <c r="AH115" s="211">
        <f t="shared" si="15"/>
        <v>1800</v>
      </c>
      <c r="AI115" s="212"/>
    </row>
    <row r="116" spans="1:35" ht="15">
      <c r="A116" s="107">
        <v>2022</v>
      </c>
      <c r="B116" s="107">
        <v>432</v>
      </c>
      <c r="C116" s="107" t="s">
        <v>328</v>
      </c>
      <c r="D116" s="190" t="s">
        <v>212</v>
      </c>
      <c r="E116" s="107" t="s">
        <v>143</v>
      </c>
      <c r="F116" s="107" t="s">
        <v>744</v>
      </c>
      <c r="G116" s="208">
        <v>427</v>
      </c>
      <c r="H116" s="208">
        <v>77</v>
      </c>
      <c r="I116" s="107" t="s">
        <v>119</v>
      </c>
      <c r="J116" s="208">
        <f t="shared" si="12"/>
        <v>350</v>
      </c>
      <c r="K116" s="190" t="s">
        <v>745</v>
      </c>
      <c r="L116" s="107" t="s">
        <v>121</v>
      </c>
      <c r="M116" s="107" t="s">
        <v>740</v>
      </c>
      <c r="N116" s="107" t="s">
        <v>143</v>
      </c>
      <c r="O116" s="107" t="s">
        <v>741</v>
      </c>
      <c r="P116" s="107" t="s">
        <v>742</v>
      </c>
      <c r="Q116" s="107" t="s">
        <v>742</v>
      </c>
      <c r="R116" s="107" t="s">
        <v>152</v>
      </c>
      <c r="S116" s="107" t="s">
        <v>153</v>
      </c>
      <c r="T116" s="107" t="s">
        <v>170</v>
      </c>
      <c r="U116" s="107">
        <v>140</v>
      </c>
      <c r="V116" s="107">
        <v>5</v>
      </c>
      <c r="W116" s="107">
        <v>12</v>
      </c>
      <c r="X116" s="107">
        <v>2020</v>
      </c>
      <c r="Y116" s="107">
        <v>69</v>
      </c>
      <c r="Z116" s="107">
        <v>0</v>
      </c>
      <c r="AA116" s="107" t="s">
        <v>368</v>
      </c>
      <c r="AB116" s="107" t="s">
        <v>746</v>
      </c>
      <c r="AC116" s="107" t="s">
        <v>368</v>
      </c>
      <c r="AD116" s="212" t="s">
        <v>368</v>
      </c>
      <c r="AE116" s="212" t="s">
        <v>370</v>
      </c>
      <c r="AF116" s="212">
        <f t="shared" si="13"/>
        <v>3</v>
      </c>
      <c r="AG116" s="210">
        <f t="shared" si="14"/>
        <v>350</v>
      </c>
      <c r="AH116" s="211">
        <f t="shared" si="15"/>
        <v>1050</v>
      </c>
      <c r="AI116" s="212"/>
    </row>
    <row r="117" spans="1:35" ht="15">
      <c r="A117" s="107">
        <v>2022</v>
      </c>
      <c r="B117" s="107">
        <v>435</v>
      </c>
      <c r="C117" s="107" t="s">
        <v>328</v>
      </c>
      <c r="D117" s="190" t="s">
        <v>747</v>
      </c>
      <c r="E117" s="107" t="s">
        <v>143</v>
      </c>
      <c r="F117" s="107" t="s">
        <v>748</v>
      </c>
      <c r="G117" s="208">
        <v>2653.65</v>
      </c>
      <c r="H117" s="208">
        <v>478.53</v>
      </c>
      <c r="I117" s="107" t="s">
        <v>119</v>
      </c>
      <c r="J117" s="208">
        <f t="shared" si="12"/>
        <v>2175.12</v>
      </c>
      <c r="K117" s="190" t="s">
        <v>191</v>
      </c>
      <c r="L117" s="107" t="s">
        <v>121</v>
      </c>
      <c r="M117" s="107" t="s">
        <v>749</v>
      </c>
      <c r="N117" s="107" t="s">
        <v>143</v>
      </c>
      <c r="O117" s="107" t="s">
        <v>235</v>
      </c>
      <c r="P117" s="107" t="s">
        <v>236</v>
      </c>
      <c r="Q117" s="107" t="s">
        <v>236</v>
      </c>
      <c r="R117" s="107" t="s">
        <v>152</v>
      </c>
      <c r="S117" s="107" t="s">
        <v>153</v>
      </c>
      <c r="T117" s="107" t="s">
        <v>237</v>
      </c>
      <c r="U117" s="107">
        <v>2890</v>
      </c>
      <c r="V117" s="107">
        <v>5</v>
      </c>
      <c r="W117" s="107">
        <v>2</v>
      </c>
      <c r="X117" s="107">
        <v>2022</v>
      </c>
      <c r="Y117" s="107">
        <v>290</v>
      </c>
      <c r="Z117" s="107">
        <v>0</v>
      </c>
      <c r="AA117" s="107" t="s">
        <v>368</v>
      </c>
      <c r="AB117" s="107" t="s">
        <v>750</v>
      </c>
      <c r="AC117" s="107" t="s">
        <v>368</v>
      </c>
      <c r="AD117" s="212" t="s">
        <v>368</v>
      </c>
      <c r="AE117" s="212" t="s">
        <v>370</v>
      </c>
      <c r="AF117" s="212">
        <f t="shared" si="13"/>
        <v>3</v>
      </c>
      <c r="AG117" s="210">
        <f t="shared" si="14"/>
        <v>2175.12</v>
      </c>
      <c r="AH117" s="211">
        <f t="shared" si="15"/>
        <v>6525.36</v>
      </c>
      <c r="AI117" s="212"/>
    </row>
    <row r="118" spans="1:35" ht="15">
      <c r="A118" s="107">
        <v>2022</v>
      </c>
      <c r="B118" s="107">
        <v>437</v>
      </c>
      <c r="C118" s="107" t="s">
        <v>723</v>
      </c>
      <c r="D118" s="190" t="s">
        <v>751</v>
      </c>
      <c r="E118" s="107" t="s">
        <v>752</v>
      </c>
      <c r="F118" s="107" t="s">
        <v>333</v>
      </c>
      <c r="G118" s="208">
        <v>336</v>
      </c>
      <c r="H118" s="208">
        <v>0</v>
      </c>
      <c r="I118" s="107" t="s">
        <v>217</v>
      </c>
      <c r="J118" s="208">
        <f t="shared" si="12"/>
        <v>336</v>
      </c>
      <c r="K118" s="190" t="s">
        <v>334</v>
      </c>
      <c r="L118" s="107" t="s">
        <v>121</v>
      </c>
      <c r="M118" s="107" t="s">
        <v>753</v>
      </c>
      <c r="N118" s="107" t="s">
        <v>752</v>
      </c>
      <c r="O118" s="107" t="s">
        <v>336</v>
      </c>
      <c r="P118" s="107" t="s">
        <v>191</v>
      </c>
      <c r="Q118" s="107" t="s">
        <v>337</v>
      </c>
      <c r="R118" s="107" t="s">
        <v>126</v>
      </c>
      <c r="S118" s="107" t="s">
        <v>127</v>
      </c>
      <c r="T118" s="107" t="s">
        <v>338</v>
      </c>
      <c r="U118" s="107">
        <v>580</v>
      </c>
      <c r="V118" s="107">
        <v>5</v>
      </c>
      <c r="W118" s="107">
        <v>3</v>
      </c>
      <c r="X118" s="107">
        <v>2022</v>
      </c>
      <c r="Y118" s="107">
        <v>7</v>
      </c>
      <c r="Z118" s="107">
        <v>0</v>
      </c>
      <c r="AA118" s="107" t="s">
        <v>710</v>
      </c>
      <c r="AB118" s="107" t="s">
        <v>754</v>
      </c>
      <c r="AC118" s="107" t="s">
        <v>710</v>
      </c>
      <c r="AD118" s="212" t="s">
        <v>755</v>
      </c>
      <c r="AE118" s="212" t="s">
        <v>711</v>
      </c>
      <c r="AF118" s="212">
        <f t="shared" si="13"/>
        <v>-13</v>
      </c>
      <c r="AG118" s="210">
        <f t="shared" si="14"/>
        <v>336</v>
      </c>
      <c r="AH118" s="211">
        <f t="shared" si="15"/>
        <v>-4368</v>
      </c>
      <c r="AI118" s="212"/>
    </row>
    <row r="119" spans="1:35" ht="15">
      <c r="A119" s="107">
        <v>2022</v>
      </c>
      <c r="B119" s="107">
        <v>438</v>
      </c>
      <c r="C119" s="107" t="s">
        <v>723</v>
      </c>
      <c r="D119" s="190" t="s">
        <v>756</v>
      </c>
      <c r="E119" s="107" t="s">
        <v>757</v>
      </c>
      <c r="F119" s="107" t="s">
        <v>758</v>
      </c>
      <c r="G119" s="208">
        <v>1769</v>
      </c>
      <c r="H119" s="208">
        <v>319</v>
      </c>
      <c r="I119" s="107" t="s">
        <v>119</v>
      </c>
      <c r="J119" s="208">
        <f t="shared" si="12"/>
        <v>1450</v>
      </c>
      <c r="K119" s="190" t="s">
        <v>628</v>
      </c>
      <c r="L119" s="107" t="s">
        <v>121</v>
      </c>
      <c r="M119" s="107" t="s">
        <v>759</v>
      </c>
      <c r="N119" s="107" t="s">
        <v>643</v>
      </c>
      <c r="O119" s="107" t="s">
        <v>295</v>
      </c>
      <c r="P119" s="107" t="s">
        <v>296</v>
      </c>
      <c r="Q119" s="107" t="s">
        <v>296</v>
      </c>
      <c r="R119" s="107" t="s">
        <v>152</v>
      </c>
      <c r="S119" s="107" t="s">
        <v>153</v>
      </c>
      <c r="T119" s="107" t="s">
        <v>297</v>
      </c>
      <c r="U119" s="107">
        <v>250</v>
      </c>
      <c r="V119" s="107">
        <v>5</v>
      </c>
      <c r="W119" s="107">
        <v>1</v>
      </c>
      <c r="X119" s="107">
        <v>2022</v>
      </c>
      <c r="Y119" s="107">
        <v>304</v>
      </c>
      <c r="Z119" s="107">
        <v>0</v>
      </c>
      <c r="AA119" s="107" t="s">
        <v>368</v>
      </c>
      <c r="AB119" s="107" t="s">
        <v>629</v>
      </c>
      <c r="AC119" s="107" t="s">
        <v>368</v>
      </c>
      <c r="AD119" s="212" t="s">
        <v>760</v>
      </c>
      <c r="AE119" s="212" t="s">
        <v>370</v>
      </c>
      <c r="AF119" s="212">
        <f t="shared" si="13"/>
        <v>-18</v>
      </c>
      <c r="AG119" s="210">
        <f t="shared" si="14"/>
        <v>1450</v>
      </c>
      <c r="AH119" s="211">
        <f t="shared" si="15"/>
        <v>-26100</v>
      </c>
      <c r="AI119" s="212"/>
    </row>
    <row r="120" spans="1:35" ht="15">
      <c r="A120" s="107">
        <v>2022</v>
      </c>
      <c r="B120" s="107">
        <v>440</v>
      </c>
      <c r="C120" s="107" t="s">
        <v>723</v>
      </c>
      <c r="D120" s="190" t="s">
        <v>761</v>
      </c>
      <c r="E120" s="107" t="s">
        <v>757</v>
      </c>
      <c r="F120" s="107" t="s">
        <v>762</v>
      </c>
      <c r="G120" s="208">
        <v>2501</v>
      </c>
      <c r="H120" s="208">
        <v>451</v>
      </c>
      <c r="I120" s="107" t="s">
        <v>119</v>
      </c>
      <c r="J120" s="208">
        <f t="shared" si="12"/>
        <v>2050</v>
      </c>
      <c r="K120" s="190" t="s">
        <v>763</v>
      </c>
      <c r="L120" s="107" t="s">
        <v>121</v>
      </c>
      <c r="M120" s="107" t="s">
        <v>764</v>
      </c>
      <c r="N120" s="107" t="s">
        <v>757</v>
      </c>
      <c r="O120" s="107" t="s">
        <v>765</v>
      </c>
      <c r="P120" s="107" t="s">
        <v>766</v>
      </c>
      <c r="Q120" s="107" t="s">
        <v>191</v>
      </c>
      <c r="R120" s="107" t="s">
        <v>126</v>
      </c>
      <c r="S120" s="107" t="s">
        <v>127</v>
      </c>
      <c r="T120" s="107" t="s">
        <v>338</v>
      </c>
      <c r="U120" s="107">
        <v>580</v>
      </c>
      <c r="V120" s="107">
        <v>5</v>
      </c>
      <c r="W120" s="107">
        <v>2</v>
      </c>
      <c r="X120" s="107">
        <v>2022</v>
      </c>
      <c r="Y120" s="107">
        <v>467</v>
      </c>
      <c r="Z120" s="107">
        <v>0</v>
      </c>
      <c r="AA120" s="107" t="s">
        <v>710</v>
      </c>
      <c r="AB120" s="107" t="s">
        <v>767</v>
      </c>
      <c r="AC120" s="107" t="s">
        <v>728</v>
      </c>
      <c r="AD120" s="212" t="s">
        <v>768</v>
      </c>
      <c r="AE120" s="212" t="s">
        <v>728</v>
      </c>
      <c r="AF120" s="212">
        <f t="shared" si="13"/>
        <v>-1</v>
      </c>
      <c r="AG120" s="210">
        <f t="shared" si="14"/>
        <v>2050</v>
      </c>
      <c r="AH120" s="211">
        <f t="shared" si="15"/>
        <v>-2050</v>
      </c>
      <c r="AI120" s="212"/>
    </row>
    <row r="121" spans="1:35" ht="15">
      <c r="A121" s="107">
        <v>2022</v>
      </c>
      <c r="B121" s="107">
        <v>442</v>
      </c>
      <c r="C121" s="107" t="s">
        <v>723</v>
      </c>
      <c r="D121" s="190" t="s">
        <v>769</v>
      </c>
      <c r="E121" s="107" t="s">
        <v>770</v>
      </c>
      <c r="F121" s="107" t="s">
        <v>771</v>
      </c>
      <c r="G121" s="208">
        <v>223.26</v>
      </c>
      <c r="H121" s="208">
        <v>40.26</v>
      </c>
      <c r="I121" s="107" t="s">
        <v>119</v>
      </c>
      <c r="J121" s="208">
        <f t="shared" si="12"/>
        <v>183</v>
      </c>
      <c r="K121" s="190" t="s">
        <v>772</v>
      </c>
      <c r="L121" s="107" t="s">
        <v>121</v>
      </c>
      <c r="M121" s="107" t="s">
        <v>773</v>
      </c>
      <c r="N121" s="107" t="s">
        <v>621</v>
      </c>
      <c r="O121" s="107" t="s">
        <v>774</v>
      </c>
      <c r="P121" s="107" t="s">
        <v>775</v>
      </c>
      <c r="Q121" s="107" t="s">
        <v>776</v>
      </c>
      <c r="R121" s="107" t="s">
        <v>152</v>
      </c>
      <c r="S121" s="107" t="s">
        <v>153</v>
      </c>
      <c r="T121" s="107" t="s">
        <v>777</v>
      </c>
      <c r="U121" s="107">
        <v>20</v>
      </c>
      <c r="V121" s="107">
        <v>5</v>
      </c>
      <c r="W121" s="107">
        <v>2</v>
      </c>
      <c r="X121" s="107">
        <v>2022</v>
      </c>
      <c r="Y121" s="107">
        <v>337</v>
      </c>
      <c r="Z121" s="107">
        <v>0</v>
      </c>
      <c r="AA121" s="107" t="s">
        <v>368</v>
      </c>
      <c r="AB121" s="107" t="s">
        <v>778</v>
      </c>
      <c r="AC121" s="107" t="s">
        <v>368</v>
      </c>
      <c r="AD121" s="212" t="s">
        <v>728</v>
      </c>
      <c r="AE121" s="212" t="s">
        <v>370</v>
      </c>
      <c r="AF121" s="212">
        <f t="shared" si="13"/>
        <v>-16</v>
      </c>
      <c r="AG121" s="210">
        <f t="shared" si="14"/>
        <v>183</v>
      </c>
      <c r="AH121" s="211">
        <f t="shared" si="15"/>
        <v>-2928</v>
      </c>
      <c r="AI121" s="212"/>
    </row>
    <row r="122" spans="1:35" ht="15">
      <c r="A122" s="107">
        <v>2022</v>
      </c>
      <c r="B122" s="107">
        <v>443</v>
      </c>
      <c r="C122" s="107" t="s">
        <v>723</v>
      </c>
      <c r="D122" s="190" t="s">
        <v>779</v>
      </c>
      <c r="E122" s="107" t="s">
        <v>643</v>
      </c>
      <c r="F122" s="107" t="s">
        <v>780</v>
      </c>
      <c r="G122" s="208">
        <v>222.02</v>
      </c>
      <c r="H122" s="208">
        <v>40.04</v>
      </c>
      <c r="I122" s="107" t="s">
        <v>119</v>
      </c>
      <c r="J122" s="208">
        <f t="shared" si="12"/>
        <v>181.98000000000002</v>
      </c>
      <c r="K122" s="190" t="s">
        <v>781</v>
      </c>
      <c r="L122" s="107" t="s">
        <v>121</v>
      </c>
      <c r="M122" s="107" t="s">
        <v>782</v>
      </c>
      <c r="N122" s="107" t="s">
        <v>656</v>
      </c>
      <c r="O122" s="107" t="s">
        <v>783</v>
      </c>
      <c r="P122" s="107" t="s">
        <v>784</v>
      </c>
      <c r="Q122" s="107" t="s">
        <v>784</v>
      </c>
      <c r="R122" s="107" t="s">
        <v>152</v>
      </c>
      <c r="S122" s="107" t="s">
        <v>153</v>
      </c>
      <c r="T122" s="107" t="s">
        <v>785</v>
      </c>
      <c r="U122" s="107">
        <v>130</v>
      </c>
      <c r="V122" s="107">
        <v>5</v>
      </c>
      <c r="W122" s="107">
        <v>2</v>
      </c>
      <c r="X122" s="107">
        <v>2022</v>
      </c>
      <c r="Y122" s="107">
        <v>327</v>
      </c>
      <c r="Z122" s="107">
        <v>0</v>
      </c>
      <c r="AA122" s="107" t="s">
        <v>368</v>
      </c>
      <c r="AB122" s="107" t="s">
        <v>786</v>
      </c>
      <c r="AC122" s="107" t="s">
        <v>368</v>
      </c>
      <c r="AD122" s="212" t="s">
        <v>787</v>
      </c>
      <c r="AE122" s="212" t="s">
        <v>370</v>
      </c>
      <c r="AF122" s="212">
        <f t="shared" si="13"/>
        <v>-19</v>
      </c>
      <c r="AG122" s="210">
        <f t="shared" si="14"/>
        <v>181.98000000000002</v>
      </c>
      <c r="AH122" s="211">
        <f t="shared" si="15"/>
        <v>-3457.6200000000003</v>
      </c>
      <c r="AI122" s="212"/>
    </row>
    <row r="123" spans="1:35" ht="15">
      <c r="A123" s="107">
        <v>2022</v>
      </c>
      <c r="B123" s="107">
        <v>444</v>
      </c>
      <c r="C123" s="107" t="s">
        <v>368</v>
      </c>
      <c r="D123" s="190" t="s">
        <v>788</v>
      </c>
      <c r="E123" s="107" t="s">
        <v>143</v>
      </c>
      <c r="F123" s="107" t="s">
        <v>789</v>
      </c>
      <c r="G123" s="208">
        <v>38.25</v>
      </c>
      <c r="H123" s="208">
        <v>1.82</v>
      </c>
      <c r="I123" s="107" t="s">
        <v>119</v>
      </c>
      <c r="J123" s="208">
        <f t="shared" si="12"/>
        <v>36.43</v>
      </c>
      <c r="K123" s="190" t="s">
        <v>148</v>
      </c>
      <c r="L123" s="107" t="s">
        <v>121</v>
      </c>
      <c r="M123" s="107" t="s">
        <v>790</v>
      </c>
      <c r="N123" s="107" t="s">
        <v>791</v>
      </c>
      <c r="O123" s="107" t="s">
        <v>150</v>
      </c>
      <c r="P123" s="107" t="s">
        <v>151</v>
      </c>
      <c r="Q123" s="107" t="s">
        <v>151</v>
      </c>
      <c r="R123" s="107" t="s">
        <v>152</v>
      </c>
      <c r="S123" s="107" t="s">
        <v>153</v>
      </c>
      <c r="T123" s="107" t="s">
        <v>154</v>
      </c>
      <c r="U123" s="107">
        <v>1680</v>
      </c>
      <c r="V123" s="107">
        <v>5</v>
      </c>
      <c r="W123" s="107">
        <v>3</v>
      </c>
      <c r="X123" s="107">
        <v>2022</v>
      </c>
      <c r="Y123" s="107">
        <v>19</v>
      </c>
      <c r="Z123" s="107">
        <v>0</v>
      </c>
      <c r="AA123" s="107" t="s">
        <v>368</v>
      </c>
      <c r="AB123" s="107" t="s">
        <v>792</v>
      </c>
      <c r="AC123" s="107" t="s">
        <v>368</v>
      </c>
      <c r="AD123" s="212" t="s">
        <v>793</v>
      </c>
      <c r="AE123" s="212" t="s">
        <v>370</v>
      </c>
      <c r="AF123" s="212">
        <f t="shared" si="13"/>
        <v>-4</v>
      </c>
      <c r="AG123" s="210">
        <f t="shared" si="14"/>
        <v>36.43</v>
      </c>
      <c r="AH123" s="211">
        <f t="shared" si="15"/>
        <v>-145.72</v>
      </c>
      <c r="AI123" s="212"/>
    </row>
    <row r="124" spans="1:35" ht="15">
      <c r="A124" s="107">
        <v>2022</v>
      </c>
      <c r="B124" s="107">
        <v>445</v>
      </c>
      <c r="C124" s="107" t="s">
        <v>368</v>
      </c>
      <c r="D124" s="190" t="s">
        <v>794</v>
      </c>
      <c r="E124" s="107" t="s">
        <v>143</v>
      </c>
      <c r="F124" s="107" t="s">
        <v>795</v>
      </c>
      <c r="G124" s="208">
        <v>38.25</v>
      </c>
      <c r="H124" s="208">
        <v>1.82</v>
      </c>
      <c r="I124" s="107" t="s">
        <v>119</v>
      </c>
      <c r="J124" s="208">
        <f t="shared" si="12"/>
        <v>36.43</v>
      </c>
      <c r="K124" s="190" t="s">
        <v>148</v>
      </c>
      <c r="L124" s="107" t="s">
        <v>121</v>
      </c>
      <c r="M124" s="107" t="s">
        <v>796</v>
      </c>
      <c r="N124" s="107" t="s">
        <v>791</v>
      </c>
      <c r="O124" s="107" t="s">
        <v>150</v>
      </c>
      <c r="P124" s="107" t="s">
        <v>151</v>
      </c>
      <c r="Q124" s="107" t="s">
        <v>151</v>
      </c>
      <c r="R124" s="107" t="s">
        <v>152</v>
      </c>
      <c r="S124" s="107" t="s">
        <v>153</v>
      </c>
      <c r="T124" s="107" t="s">
        <v>128</v>
      </c>
      <c r="U124" s="107">
        <v>470</v>
      </c>
      <c r="V124" s="107">
        <v>5</v>
      </c>
      <c r="W124" s="107">
        <v>2</v>
      </c>
      <c r="X124" s="107">
        <v>2022</v>
      </c>
      <c r="Y124" s="107">
        <v>17</v>
      </c>
      <c r="Z124" s="107">
        <v>0</v>
      </c>
      <c r="AA124" s="107" t="s">
        <v>368</v>
      </c>
      <c r="AB124" s="107" t="s">
        <v>797</v>
      </c>
      <c r="AC124" s="107" t="s">
        <v>368</v>
      </c>
      <c r="AD124" s="212" t="s">
        <v>793</v>
      </c>
      <c r="AE124" s="212" t="s">
        <v>370</v>
      </c>
      <c r="AF124" s="212">
        <f t="shared" si="13"/>
        <v>-4</v>
      </c>
      <c r="AG124" s="210">
        <f t="shared" si="14"/>
        <v>36.43</v>
      </c>
      <c r="AH124" s="211">
        <f t="shared" si="15"/>
        <v>-145.72</v>
      </c>
      <c r="AI124" s="212"/>
    </row>
    <row r="125" spans="1:35" ht="15">
      <c r="A125" s="107">
        <v>2022</v>
      </c>
      <c r="B125" s="107">
        <v>446</v>
      </c>
      <c r="C125" s="107" t="s">
        <v>368</v>
      </c>
      <c r="D125" s="190" t="s">
        <v>798</v>
      </c>
      <c r="E125" s="107" t="s">
        <v>143</v>
      </c>
      <c r="F125" s="107" t="s">
        <v>799</v>
      </c>
      <c r="G125" s="208">
        <v>38.25</v>
      </c>
      <c r="H125" s="208">
        <v>1.82</v>
      </c>
      <c r="I125" s="107" t="s">
        <v>119</v>
      </c>
      <c r="J125" s="208">
        <f t="shared" si="12"/>
        <v>36.43</v>
      </c>
      <c r="K125" s="190" t="s">
        <v>148</v>
      </c>
      <c r="L125" s="107" t="s">
        <v>121</v>
      </c>
      <c r="M125" s="107" t="s">
        <v>800</v>
      </c>
      <c r="N125" s="107" t="s">
        <v>791</v>
      </c>
      <c r="O125" s="107" t="s">
        <v>150</v>
      </c>
      <c r="P125" s="107" t="s">
        <v>151</v>
      </c>
      <c r="Q125" s="107" t="s">
        <v>151</v>
      </c>
      <c r="R125" s="107" t="s">
        <v>152</v>
      </c>
      <c r="S125" s="107" t="s">
        <v>153</v>
      </c>
      <c r="T125" s="107" t="s">
        <v>165</v>
      </c>
      <c r="U125" s="107">
        <v>1570</v>
      </c>
      <c r="V125" s="107">
        <v>5</v>
      </c>
      <c r="W125" s="107">
        <v>3</v>
      </c>
      <c r="X125" s="107">
        <v>2022</v>
      </c>
      <c r="Y125" s="107">
        <v>18</v>
      </c>
      <c r="Z125" s="107">
        <v>0</v>
      </c>
      <c r="AA125" s="107" t="s">
        <v>368</v>
      </c>
      <c r="AB125" s="107" t="s">
        <v>801</v>
      </c>
      <c r="AC125" s="107" t="s">
        <v>368</v>
      </c>
      <c r="AD125" s="212" t="s">
        <v>793</v>
      </c>
      <c r="AE125" s="212" t="s">
        <v>370</v>
      </c>
      <c r="AF125" s="212">
        <f t="shared" si="13"/>
        <v>-4</v>
      </c>
      <c r="AG125" s="210">
        <f t="shared" si="14"/>
        <v>36.43</v>
      </c>
      <c r="AH125" s="211">
        <f t="shared" si="15"/>
        <v>-145.72</v>
      </c>
      <c r="AI125" s="212"/>
    </row>
    <row r="126" spans="1:35" ht="15">
      <c r="A126" s="107">
        <v>2022</v>
      </c>
      <c r="B126" s="107">
        <v>447</v>
      </c>
      <c r="C126" s="107" t="s">
        <v>368</v>
      </c>
      <c r="D126" s="190" t="s">
        <v>802</v>
      </c>
      <c r="E126" s="107" t="s">
        <v>143</v>
      </c>
      <c r="F126" s="107" t="s">
        <v>803</v>
      </c>
      <c r="G126" s="208">
        <v>73.23</v>
      </c>
      <c r="H126" s="208">
        <v>3.49</v>
      </c>
      <c r="I126" s="107" t="s">
        <v>119</v>
      </c>
      <c r="J126" s="208">
        <f t="shared" si="12"/>
        <v>69.74000000000001</v>
      </c>
      <c r="K126" s="190" t="s">
        <v>148</v>
      </c>
      <c r="L126" s="107" t="s">
        <v>121</v>
      </c>
      <c r="M126" s="107" t="s">
        <v>804</v>
      </c>
      <c r="N126" s="107" t="s">
        <v>791</v>
      </c>
      <c r="O126" s="107" t="s">
        <v>150</v>
      </c>
      <c r="P126" s="107" t="s">
        <v>151</v>
      </c>
      <c r="Q126" s="107" t="s">
        <v>151</v>
      </c>
      <c r="R126" s="107" t="s">
        <v>152</v>
      </c>
      <c r="S126" s="107" t="s">
        <v>153</v>
      </c>
      <c r="T126" s="107" t="s">
        <v>175</v>
      </c>
      <c r="U126" s="107">
        <v>2340</v>
      </c>
      <c r="V126" s="107">
        <v>10</v>
      </c>
      <c r="W126" s="107">
        <v>2</v>
      </c>
      <c r="X126" s="107">
        <v>2022</v>
      </c>
      <c r="Y126" s="107">
        <v>21</v>
      </c>
      <c r="Z126" s="107">
        <v>0</v>
      </c>
      <c r="AA126" s="107" t="s">
        <v>368</v>
      </c>
      <c r="AB126" s="107" t="s">
        <v>805</v>
      </c>
      <c r="AC126" s="107" t="s">
        <v>368</v>
      </c>
      <c r="AD126" s="212" t="s">
        <v>793</v>
      </c>
      <c r="AE126" s="212" t="s">
        <v>370</v>
      </c>
      <c r="AF126" s="212">
        <f t="shared" si="13"/>
        <v>-4</v>
      </c>
      <c r="AG126" s="210">
        <f t="shared" si="14"/>
        <v>69.74000000000001</v>
      </c>
      <c r="AH126" s="211">
        <f t="shared" si="15"/>
        <v>-278.96000000000004</v>
      </c>
      <c r="AI126" s="212"/>
    </row>
    <row r="127" spans="1:35" ht="15">
      <c r="A127" s="107">
        <v>2022</v>
      </c>
      <c r="B127" s="107">
        <v>448</v>
      </c>
      <c r="C127" s="107" t="s">
        <v>368</v>
      </c>
      <c r="D127" s="190" t="s">
        <v>806</v>
      </c>
      <c r="E127" s="107" t="s">
        <v>143</v>
      </c>
      <c r="F127" s="107" t="s">
        <v>807</v>
      </c>
      <c r="G127" s="208">
        <v>79.08</v>
      </c>
      <c r="H127" s="208">
        <v>3.77</v>
      </c>
      <c r="I127" s="107" t="s">
        <v>119</v>
      </c>
      <c r="J127" s="208">
        <f t="shared" si="12"/>
        <v>75.31</v>
      </c>
      <c r="K127" s="190" t="s">
        <v>148</v>
      </c>
      <c r="L127" s="107" t="s">
        <v>121</v>
      </c>
      <c r="M127" s="107" t="s">
        <v>808</v>
      </c>
      <c r="N127" s="107" t="s">
        <v>791</v>
      </c>
      <c r="O127" s="107" t="s">
        <v>150</v>
      </c>
      <c r="P127" s="107" t="s">
        <v>151</v>
      </c>
      <c r="Q127" s="107" t="s">
        <v>151</v>
      </c>
      <c r="R127" s="107" t="s">
        <v>152</v>
      </c>
      <c r="S127" s="107" t="s">
        <v>153</v>
      </c>
      <c r="T127" s="107" t="s">
        <v>175</v>
      </c>
      <c r="U127" s="107">
        <v>2340</v>
      </c>
      <c r="V127" s="107">
        <v>5</v>
      </c>
      <c r="W127" s="107">
        <v>2</v>
      </c>
      <c r="X127" s="107">
        <v>2022</v>
      </c>
      <c r="Y127" s="107">
        <v>20</v>
      </c>
      <c r="Z127" s="107">
        <v>0</v>
      </c>
      <c r="AA127" s="107" t="s">
        <v>368</v>
      </c>
      <c r="AB127" s="107" t="s">
        <v>809</v>
      </c>
      <c r="AC127" s="107" t="s">
        <v>368</v>
      </c>
      <c r="AD127" s="212" t="s">
        <v>793</v>
      </c>
      <c r="AE127" s="212" t="s">
        <v>370</v>
      </c>
      <c r="AF127" s="212">
        <f t="shared" si="13"/>
        <v>-4</v>
      </c>
      <c r="AG127" s="210">
        <f t="shared" si="14"/>
        <v>75.31</v>
      </c>
      <c r="AH127" s="211">
        <f t="shared" si="15"/>
        <v>-301.24</v>
      </c>
      <c r="AI127" s="212"/>
    </row>
    <row r="128" spans="1:35" ht="15">
      <c r="A128" s="107">
        <v>2022</v>
      </c>
      <c r="B128" s="107">
        <v>449</v>
      </c>
      <c r="C128" s="107" t="s">
        <v>368</v>
      </c>
      <c r="D128" s="190" t="s">
        <v>810</v>
      </c>
      <c r="E128" s="107" t="s">
        <v>752</v>
      </c>
      <c r="F128" s="107" t="s">
        <v>811</v>
      </c>
      <c r="G128" s="208">
        <v>10.56</v>
      </c>
      <c r="H128" s="208">
        <v>0.5</v>
      </c>
      <c r="I128" s="107" t="s">
        <v>119</v>
      </c>
      <c r="J128" s="208">
        <f t="shared" si="12"/>
        <v>10.06</v>
      </c>
      <c r="K128" s="190" t="s">
        <v>148</v>
      </c>
      <c r="L128" s="107" t="s">
        <v>121</v>
      </c>
      <c r="M128" s="107" t="s">
        <v>812</v>
      </c>
      <c r="N128" s="107" t="s">
        <v>723</v>
      </c>
      <c r="O128" s="107" t="s">
        <v>150</v>
      </c>
      <c r="P128" s="107" t="s">
        <v>151</v>
      </c>
      <c r="Q128" s="107" t="s">
        <v>151</v>
      </c>
      <c r="R128" s="107" t="s">
        <v>152</v>
      </c>
      <c r="S128" s="107" t="s">
        <v>153</v>
      </c>
      <c r="T128" s="107" t="s">
        <v>128</v>
      </c>
      <c r="U128" s="107">
        <v>470</v>
      </c>
      <c r="V128" s="107">
        <v>5</v>
      </c>
      <c r="W128" s="107">
        <v>2</v>
      </c>
      <c r="X128" s="107">
        <v>2022</v>
      </c>
      <c r="Y128" s="107">
        <v>15</v>
      </c>
      <c r="Z128" s="107">
        <v>0</v>
      </c>
      <c r="AA128" s="107" t="s">
        <v>368</v>
      </c>
      <c r="AB128" s="107" t="s">
        <v>813</v>
      </c>
      <c r="AC128" s="107" t="s">
        <v>368</v>
      </c>
      <c r="AD128" s="212" t="s">
        <v>814</v>
      </c>
      <c r="AE128" s="212" t="s">
        <v>370</v>
      </c>
      <c r="AF128" s="212">
        <f t="shared" si="13"/>
        <v>-25</v>
      </c>
      <c r="AG128" s="210">
        <f t="shared" si="14"/>
        <v>10.06</v>
      </c>
      <c r="AH128" s="211">
        <f t="shared" si="15"/>
        <v>-251.5</v>
      </c>
      <c r="AI128" s="212"/>
    </row>
    <row r="129" spans="1:35" ht="15">
      <c r="A129" s="107">
        <v>2022</v>
      </c>
      <c r="B129" s="107">
        <v>450</v>
      </c>
      <c r="C129" s="107" t="s">
        <v>368</v>
      </c>
      <c r="D129" s="190" t="s">
        <v>815</v>
      </c>
      <c r="E129" s="107" t="s">
        <v>752</v>
      </c>
      <c r="F129" s="107" t="s">
        <v>816</v>
      </c>
      <c r="G129" s="208">
        <v>10.56</v>
      </c>
      <c r="H129" s="208">
        <v>0.5</v>
      </c>
      <c r="I129" s="107" t="s">
        <v>119</v>
      </c>
      <c r="J129" s="208">
        <f t="shared" si="12"/>
        <v>10.06</v>
      </c>
      <c r="K129" s="190" t="s">
        <v>148</v>
      </c>
      <c r="L129" s="107" t="s">
        <v>121</v>
      </c>
      <c r="M129" s="107" t="s">
        <v>817</v>
      </c>
      <c r="N129" s="107" t="s">
        <v>723</v>
      </c>
      <c r="O129" s="107" t="s">
        <v>150</v>
      </c>
      <c r="P129" s="107" t="s">
        <v>151</v>
      </c>
      <c r="Q129" s="107" t="s">
        <v>151</v>
      </c>
      <c r="R129" s="107" t="s">
        <v>152</v>
      </c>
      <c r="S129" s="107" t="s">
        <v>153</v>
      </c>
      <c r="T129" s="107" t="s">
        <v>128</v>
      </c>
      <c r="U129" s="107">
        <v>470</v>
      </c>
      <c r="V129" s="107">
        <v>5</v>
      </c>
      <c r="W129" s="107">
        <v>2</v>
      </c>
      <c r="X129" s="107">
        <v>2022</v>
      </c>
      <c r="Y129" s="107">
        <v>16</v>
      </c>
      <c r="Z129" s="107">
        <v>0</v>
      </c>
      <c r="AA129" s="107" t="s">
        <v>368</v>
      </c>
      <c r="AB129" s="107" t="s">
        <v>818</v>
      </c>
      <c r="AC129" s="107" t="s">
        <v>368</v>
      </c>
      <c r="AD129" s="212" t="s">
        <v>814</v>
      </c>
      <c r="AE129" s="212" t="s">
        <v>370</v>
      </c>
      <c r="AF129" s="212">
        <f t="shared" si="13"/>
        <v>-25</v>
      </c>
      <c r="AG129" s="210">
        <f t="shared" si="14"/>
        <v>10.06</v>
      </c>
      <c r="AH129" s="211">
        <f t="shared" si="15"/>
        <v>-251.5</v>
      </c>
      <c r="AI129" s="212"/>
    </row>
    <row r="130" spans="1:35" ht="15">
      <c r="A130" s="107">
        <v>2022</v>
      </c>
      <c r="B130" s="107">
        <v>451</v>
      </c>
      <c r="C130" s="107" t="s">
        <v>368</v>
      </c>
      <c r="D130" s="190" t="s">
        <v>819</v>
      </c>
      <c r="E130" s="107" t="s">
        <v>752</v>
      </c>
      <c r="F130" s="107" t="s">
        <v>820</v>
      </c>
      <c r="G130" s="208">
        <v>10.56</v>
      </c>
      <c r="H130" s="208">
        <v>0.5</v>
      </c>
      <c r="I130" s="107" t="s">
        <v>119</v>
      </c>
      <c r="J130" s="208">
        <f t="shared" si="12"/>
        <v>10.06</v>
      </c>
      <c r="K130" s="190" t="s">
        <v>148</v>
      </c>
      <c r="L130" s="107" t="s">
        <v>121</v>
      </c>
      <c r="M130" s="107" t="s">
        <v>821</v>
      </c>
      <c r="N130" s="107" t="s">
        <v>723</v>
      </c>
      <c r="O130" s="107" t="s">
        <v>150</v>
      </c>
      <c r="P130" s="107" t="s">
        <v>151</v>
      </c>
      <c r="Q130" s="107" t="s">
        <v>151</v>
      </c>
      <c r="R130" s="107" t="s">
        <v>152</v>
      </c>
      <c r="S130" s="107" t="s">
        <v>153</v>
      </c>
      <c r="T130" s="107" t="s">
        <v>128</v>
      </c>
      <c r="U130" s="107">
        <v>470</v>
      </c>
      <c r="V130" s="107">
        <v>5</v>
      </c>
      <c r="W130" s="107">
        <v>2</v>
      </c>
      <c r="X130" s="107">
        <v>2022</v>
      </c>
      <c r="Y130" s="107">
        <v>14</v>
      </c>
      <c r="Z130" s="107">
        <v>0</v>
      </c>
      <c r="AA130" s="107" t="s">
        <v>368</v>
      </c>
      <c r="AB130" s="107" t="s">
        <v>822</v>
      </c>
      <c r="AC130" s="107" t="s">
        <v>368</v>
      </c>
      <c r="AD130" s="212" t="s">
        <v>814</v>
      </c>
      <c r="AE130" s="212" t="s">
        <v>370</v>
      </c>
      <c r="AF130" s="212">
        <f t="shared" si="13"/>
        <v>-25</v>
      </c>
      <c r="AG130" s="210">
        <f t="shared" si="14"/>
        <v>10.06</v>
      </c>
      <c r="AH130" s="211">
        <f t="shared" si="15"/>
        <v>-251.5</v>
      </c>
      <c r="AI130" s="212"/>
    </row>
    <row r="131" spans="1:35" ht="15">
      <c r="A131" s="107">
        <v>2022</v>
      </c>
      <c r="B131" s="107">
        <v>452</v>
      </c>
      <c r="C131" s="107" t="s">
        <v>368</v>
      </c>
      <c r="D131" s="190" t="s">
        <v>823</v>
      </c>
      <c r="E131" s="107" t="s">
        <v>752</v>
      </c>
      <c r="F131" s="107" t="s">
        <v>824</v>
      </c>
      <c r="G131" s="208">
        <v>10.56</v>
      </c>
      <c r="H131" s="208">
        <v>0.5</v>
      </c>
      <c r="I131" s="107" t="s">
        <v>119</v>
      </c>
      <c r="J131" s="208">
        <f t="shared" si="12"/>
        <v>10.06</v>
      </c>
      <c r="K131" s="190" t="s">
        <v>148</v>
      </c>
      <c r="L131" s="107" t="s">
        <v>121</v>
      </c>
      <c r="M131" s="107" t="s">
        <v>825</v>
      </c>
      <c r="N131" s="107" t="s">
        <v>723</v>
      </c>
      <c r="O131" s="107" t="s">
        <v>150</v>
      </c>
      <c r="P131" s="107" t="s">
        <v>151</v>
      </c>
      <c r="Q131" s="107" t="s">
        <v>151</v>
      </c>
      <c r="R131" s="107" t="s">
        <v>152</v>
      </c>
      <c r="S131" s="107" t="s">
        <v>153</v>
      </c>
      <c r="T131" s="107" t="s">
        <v>523</v>
      </c>
      <c r="U131" s="107">
        <v>2560</v>
      </c>
      <c r="V131" s="107">
        <v>5</v>
      </c>
      <c r="W131" s="107">
        <v>2</v>
      </c>
      <c r="X131" s="107">
        <v>2022</v>
      </c>
      <c r="Y131" s="107">
        <v>22</v>
      </c>
      <c r="Z131" s="107">
        <v>0</v>
      </c>
      <c r="AA131" s="107" t="s">
        <v>368</v>
      </c>
      <c r="AB131" s="107" t="s">
        <v>642</v>
      </c>
      <c r="AC131" s="107" t="s">
        <v>368</v>
      </c>
      <c r="AD131" s="212" t="s">
        <v>814</v>
      </c>
      <c r="AE131" s="212" t="s">
        <v>370</v>
      </c>
      <c r="AF131" s="212">
        <f t="shared" si="13"/>
        <v>-25</v>
      </c>
      <c r="AG131" s="210">
        <f t="shared" si="14"/>
        <v>10.06</v>
      </c>
      <c r="AH131" s="211">
        <f t="shared" si="15"/>
        <v>-251.5</v>
      </c>
      <c r="AI131" s="212"/>
    </row>
    <row r="132" spans="1:35" ht="15">
      <c r="A132" s="107">
        <v>2022</v>
      </c>
      <c r="B132" s="107">
        <v>459</v>
      </c>
      <c r="C132" s="107" t="s">
        <v>368</v>
      </c>
      <c r="D132" s="190" t="s">
        <v>826</v>
      </c>
      <c r="E132" s="107" t="s">
        <v>723</v>
      </c>
      <c r="F132" s="107" t="s">
        <v>827</v>
      </c>
      <c r="G132" s="208">
        <v>793</v>
      </c>
      <c r="H132" s="208">
        <v>143</v>
      </c>
      <c r="I132" s="107" t="s">
        <v>119</v>
      </c>
      <c r="J132" s="208">
        <f t="shared" si="12"/>
        <v>650</v>
      </c>
      <c r="K132" s="190" t="s">
        <v>828</v>
      </c>
      <c r="L132" s="107" t="s">
        <v>121</v>
      </c>
      <c r="M132" s="107" t="s">
        <v>829</v>
      </c>
      <c r="N132" s="107" t="s">
        <v>723</v>
      </c>
      <c r="O132" s="107" t="s">
        <v>830</v>
      </c>
      <c r="P132" s="107" t="s">
        <v>831</v>
      </c>
      <c r="Q132" s="107" t="s">
        <v>831</v>
      </c>
      <c r="R132" s="107" t="s">
        <v>152</v>
      </c>
      <c r="S132" s="107" t="s">
        <v>153</v>
      </c>
      <c r="T132" s="107" t="s">
        <v>170</v>
      </c>
      <c r="U132" s="107">
        <v>140</v>
      </c>
      <c r="V132" s="107">
        <v>55</v>
      </c>
      <c r="W132" s="107">
        <v>2</v>
      </c>
      <c r="X132" s="107">
        <v>2022</v>
      </c>
      <c r="Y132" s="107">
        <v>178</v>
      </c>
      <c r="Z132" s="107">
        <v>0</v>
      </c>
      <c r="AA132" s="107" t="s">
        <v>368</v>
      </c>
      <c r="AB132" s="107" t="s">
        <v>832</v>
      </c>
      <c r="AC132" s="107" t="s">
        <v>368</v>
      </c>
      <c r="AD132" s="212" t="s">
        <v>814</v>
      </c>
      <c r="AE132" s="212" t="s">
        <v>370</v>
      </c>
      <c r="AF132" s="212">
        <f t="shared" si="13"/>
        <v>-25</v>
      </c>
      <c r="AG132" s="210">
        <f t="shared" si="14"/>
        <v>650</v>
      </c>
      <c r="AH132" s="211">
        <f t="shared" si="15"/>
        <v>-16250</v>
      </c>
      <c r="AI132" s="212"/>
    </row>
    <row r="133" spans="1:35" ht="15">
      <c r="A133" s="107">
        <v>2022</v>
      </c>
      <c r="B133" s="107">
        <v>460</v>
      </c>
      <c r="C133" s="107" t="s">
        <v>368</v>
      </c>
      <c r="D133" s="190" t="s">
        <v>833</v>
      </c>
      <c r="E133" s="107" t="s">
        <v>834</v>
      </c>
      <c r="F133" s="107" t="s">
        <v>835</v>
      </c>
      <c r="G133" s="208">
        <v>207.4</v>
      </c>
      <c r="H133" s="208">
        <v>37.4</v>
      </c>
      <c r="I133" s="107" t="s">
        <v>119</v>
      </c>
      <c r="J133" s="208">
        <f t="shared" si="12"/>
        <v>170</v>
      </c>
      <c r="K133" s="190" t="s">
        <v>836</v>
      </c>
      <c r="L133" s="107" t="s">
        <v>121</v>
      </c>
      <c r="M133" s="107" t="s">
        <v>837</v>
      </c>
      <c r="N133" s="107" t="s">
        <v>834</v>
      </c>
      <c r="O133" s="107" t="s">
        <v>838</v>
      </c>
      <c r="P133" s="107" t="s">
        <v>839</v>
      </c>
      <c r="Q133" s="107" t="s">
        <v>840</v>
      </c>
      <c r="R133" s="107" t="s">
        <v>152</v>
      </c>
      <c r="S133" s="107" t="s">
        <v>153</v>
      </c>
      <c r="T133" s="107" t="s">
        <v>841</v>
      </c>
      <c r="U133" s="107">
        <v>5870</v>
      </c>
      <c r="V133" s="107">
        <v>5</v>
      </c>
      <c r="W133" s="107">
        <v>2</v>
      </c>
      <c r="X133" s="107">
        <v>2022</v>
      </c>
      <c r="Y133" s="107">
        <v>326</v>
      </c>
      <c r="Z133" s="107">
        <v>0</v>
      </c>
      <c r="AA133" s="107" t="s">
        <v>368</v>
      </c>
      <c r="AB133" s="107" t="s">
        <v>842</v>
      </c>
      <c r="AC133" s="107" t="s">
        <v>368</v>
      </c>
      <c r="AD133" s="212" t="s">
        <v>843</v>
      </c>
      <c r="AE133" s="212" t="s">
        <v>370</v>
      </c>
      <c r="AF133" s="212">
        <f t="shared" si="13"/>
        <v>-26</v>
      </c>
      <c r="AG133" s="210">
        <f t="shared" si="14"/>
        <v>170</v>
      </c>
      <c r="AH133" s="211">
        <f t="shared" si="15"/>
        <v>-4420</v>
      </c>
      <c r="AI133" s="212"/>
    </row>
    <row r="134" spans="1:35" ht="15">
      <c r="A134" s="107">
        <v>2022</v>
      </c>
      <c r="B134" s="107">
        <v>468</v>
      </c>
      <c r="C134" s="107" t="s">
        <v>368</v>
      </c>
      <c r="D134" s="190" t="s">
        <v>844</v>
      </c>
      <c r="E134" s="107" t="s">
        <v>377</v>
      </c>
      <c r="F134" s="107" t="s">
        <v>845</v>
      </c>
      <c r="G134" s="208">
        <v>854.37</v>
      </c>
      <c r="H134" s="208">
        <v>154.07</v>
      </c>
      <c r="I134" s="107" t="s">
        <v>119</v>
      </c>
      <c r="J134" s="208">
        <f t="shared" si="12"/>
        <v>700.3</v>
      </c>
      <c r="K134" s="190" t="s">
        <v>398</v>
      </c>
      <c r="L134" s="107" t="s">
        <v>121</v>
      </c>
      <c r="M134" s="107" t="s">
        <v>846</v>
      </c>
      <c r="N134" s="107" t="s">
        <v>847</v>
      </c>
      <c r="O134" s="107" t="s">
        <v>235</v>
      </c>
      <c r="P134" s="107" t="s">
        <v>236</v>
      </c>
      <c r="Q134" s="107" t="s">
        <v>236</v>
      </c>
      <c r="R134" s="107" t="s">
        <v>126</v>
      </c>
      <c r="S134" s="107" t="s">
        <v>127</v>
      </c>
      <c r="T134" s="107" t="s">
        <v>237</v>
      </c>
      <c r="U134" s="107">
        <v>2890</v>
      </c>
      <c r="V134" s="107">
        <v>5</v>
      </c>
      <c r="W134" s="107">
        <v>2</v>
      </c>
      <c r="X134" s="107">
        <v>2022</v>
      </c>
      <c r="Y134" s="107">
        <v>192</v>
      </c>
      <c r="Z134" s="107">
        <v>0</v>
      </c>
      <c r="AA134" s="107" t="s">
        <v>710</v>
      </c>
      <c r="AB134" s="107" t="s">
        <v>848</v>
      </c>
      <c r="AC134" s="107" t="s">
        <v>728</v>
      </c>
      <c r="AD134" s="212" t="s">
        <v>849</v>
      </c>
      <c r="AE134" s="212" t="s">
        <v>728</v>
      </c>
      <c r="AF134" s="212">
        <f t="shared" si="13"/>
        <v>10</v>
      </c>
      <c r="AG134" s="210">
        <f t="shared" si="14"/>
        <v>700.3</v>
      </c>
      <c r="AH134" s="211">
        <f t="shared" si="15"/>
        <v>7003</v>
      </c>
      <c r="AI134" s="212"/>
    </row>
    <row r="135" spans="1:35" ht="15">
      <c r="A135" s="107">
        <v>2022</v>
      </c>
      <c r="B135" s="107">
        <v>469</v>
      </c>
      <c r="C135" s="107" t="s">
        <v>368</v>
      </c>
      <c r="D135" s="190" t="s">
        <v>850</v>
      </c>
      <c r="E135" s="107" t="s">
        <v>851</v>
      </c>
      <c r="F135" s="107" t="s">
        <v>852</v>
      </c>
      <c r="G135" s="208">
        <v>832.88</v>
      </c>
      <c r="H135" s="208">
        <v>150.19</v>
      </c>
      <c r="I135" s="107" t="s">
        <v>119</v>
      </c>
      <c r="J135" s="208">
        <f t="shared" si="12"/>
        <v>682.69</v>
      </c>
      <c r="K135" s="190" t="s">
        <v>373</v>
      </c>
      <c r="L135" s="107" t="s">
        <v>121</v>
      </c>
      <c r="M135" s="107" t="s">
        <v>853</v>
      </c>
      <c r="N135" s="107" t="s">
        <v>224</v>
      </c>
      <c r="O135" s="107" t="s">
        <v>365</v>
      </c>
      <c r="P135" s="107" t="s">
        <v>366</v>
      </c>
      <c r="Q135" s="107" t="s">
        <v>191</v>
      </c>
      <c r="R135" s="107" t="s">
        <v>358</v>
      </c>
      <c r="S135" s="107" t="s">
        <v>359</v>
      </c>
      <c r="T135" s="107" t="s">
        <v>367</v>
      </c>
      <c r="U135" s="107">
        <v>360</v>
      </c>
      <c r="V135" s="107">
        <v>15</v>
      </c>
      <c r="W135" s="107">
        <v>1</v>
      </c>
      <c r="X135" s="107">
        <v>2022</v>
      </c>
      <c r="Y135" s="107">
        <v>112</v>
      </c>
      <c r="Z135" s="107">
        <v>0</v>
      </c>
      <c r="AA135" s="107" t="s">
        <v>368</v>
      </c>
      <c r="AB135" s="107" t="s">
        <v>376</v>
      </c>
      <c r="AC135" s="107" t="s">
        <v>368</v>
      </c>
      <c r="AD135" s="212" t="s">
        <v>596</v>
      </c>
      <c r="AE135" s="212" t="s">
        <v>370</v>
      </c>
      <c r="AF135" s="212">
        <f t="shared" si="13"/>
        <v>23</v>
      </c>
      <c r="AG135" s="210">
        <f t="shared" si="14"/>
        <v>682.69</v>
      </c>
      <c r="AH135" s="211">
        <f t="shared" si="15"/>
        <v>15701.87</v>
      </c>
      <c r="AI135" s="212"/>
    </row>
    <row r="136" spans="1:35" ht="15">
      <c r="A136" s="107">
        <v>2022</v>
      </c>
      <c r="B136" s="107">
        <v>469</v>
      </c>
      <c r="C136" s="107" t="s">
        <v>368</v>
      </c>
      <c r="D136" s="190" t="s">
        <v>850</v>
      </c>
      <c r="E136" s="107" t="s">
        <v>851</v>
      </c>
      <c r="F136" s="107" t="s">
        <v>854</v>
      </c>
      <c r="G136" s="208">
        <v>1842.71</v>
      </c>
      <c r="H136" s="208">
        <v>332.29</v>
      </c>
      <c r="I136" s="107" t="s">
        <v>119</v>
      </c>
      <c r="J136" s="208">
        <f>IF(I136="SI",G136-H136,G136)</f>
        <v>1510.42</v>
      </c>
      <c r="K136" s="190" t="s">
        <v>363</v>
      </c>
      <c r="L136" s="107" t="s">
        <v>121</v>
      </c>
      <c r="M136" s="107" t="s">
        <v>853</v>
      </c>
      <c r="N136" s="107" t="s">
        <v>224</v>
      </c>
      <c r="O136" s="107" t="s">
        <v>365</v>
      </c>
      <c r="P136" s="107" t="s">
        <v>366</v>
      </c>
      <c r="Q136" s="107" t="s">
        <v>191</v>
      </c>
      <c r="R136" s="107" t="s">
        <v>358</v>
      </c>
      <c r="S136" s="107" t="s">
        <v>359</v>
      </c>
      <c r="T136" s="107" t="s">
        <v>367</v>
      </c>
      <c r="U136" s="107">
        <v>360</v>
      </c>
      <c r="V136" s="107">
        <v>20</v>
      </c>
      <c r="W136" s="107">
        <v>1</v>
      </c>
      <c r="X136" s="107">
        <v>2022</v>
      </c>
      <c r="Y136" s="107">
        <v>111</v>
      </c>
      <c r="Z136" s="107">
        <v>0</v>
      </c>
      <c r="AA136" s="107" t="s">
        <v>368</v>
      </c>
      <c r="AB136" s="107" t="s">
        <v>369</v>
      </c>
      <c r="AC136" s="107" t="s">
        <v>368</v>
      </c>
      <c r="AD136" s="212" t="s">
        <v>596</v>
      </c>
      <c r="AE136" s="212" t="s">
        <v>370</v>
      </c>
      <c r="AF136" s="212">
        <f>AE136-AD136</f>
        <v>23</v>
      </c>
      <c r="AG136" s="210">
        <f t="shared" si="14"/>
        <v>1510.42</v>
      </c>
      <c r="AH136" s="211">
        <f>AG136*AF136</f>
        <v>34739.66</v>
      </c>
      <c r="AI136" s="212"/>
    </row>
    <row r="137" spans="1:35" ht="15">
      <c r="A137" s="107">
        <v>2022</v>
      </c>
      <c r="B137" s="107">
        <v>470</v>
      </c>
      <c r="C137" s="107" t="s">
        <v>368</v>
      </c>
      <c r="D137" s="190" t="s">
        <v>855</v>
      </c>
      <c r="E137" s="107" t="s">
        <v>377</v>
      </c>
      <c r="F137" s="107" t="s">
        <v>856</v>
      </c>
      <c r="G137" s="208">
        <v>141.46</v>
      </c>
      <c r="H137" s="208">
        <v>25.51</v>
      </c>
      <c r="I137" s="107" t="s">
        <v>119</v>
      </c>
      <c r="J137" s="208">
        <f>IF(I137="SI",G137-H137,G137)</f>
        <v>115.95</v>
      </c>
      <c r="K137" s="190" t="s">
        <v>559</v>
      </c>
      <c r="L137" s="107" t="s">
        <v>121</v>
      </c>
      <c r="M137" s="107" t="s">
        <v>857</v>
      </c>
      <c r="N137" s="107" t="s">
        <v>858</v>
      </c>
      <c r="O137" s="107" t="s">
        <v>472</v>
      </c>
      <c r="P137" s="107" t="s">
        <v>473</v>
      </c>
      <c r="Q137" s="107" t="s">
        <v>473</v>
      </c>
      <c r="R137" s="107" t="s">
        <v>152</v>
      </c>
      <c r="S137" s="107" t="s">
        <v>153</v>
      </c>
      <c r="T137" s="107" t="s">
        <v>170</v>
      </c>
      <c r="U137" s="107">
        <v>140</v>
      </c>
      <c r="V137" s="107">
        <v>5</v>
      </c>
      <c r="W137" s="107">
        <v>2</v>
      </c>
      <c r="X137" s="107">
        <v>2022</v>
      </c>
      <c r="Y137" s="107">
        <v>84</v>
      </c>
      <c r="Z137" s="107">
        <v>0</v>
      </c>
      <c r="AA137" s="107" t="s">
        <v>368</v>
      </c>
      <c r="AB137" s="107" t="s">
        <v>859</v>
      </c>
      <c r="AC137" s="107" t="s">
        <v>368</v>
      </c>
      <c r="AD137" s="212" t="s">
        <v>860</v>
      </c>
      <c r="AE137" s="212" t="s">
        <v>370</v>
      </c>
      <c r="AF137" s="212">
        <f>AE137-AD137</f>
        <v>-1</v>
      </c>
      <c r="AG137" s="210">
        <f t="shared" si="14"/>
        <v>115.95</v>
      </c>
      <c r="AH137" s="211">
        <f>AG137*AF137</f>
        <v>-115.95</v>
      </c>
      <c r="AI137" s="212"/>
    </row>
    <row r="138" spans="1:35" ht="15">
      <c r="A138" s="107">
        <v>2022</v>
      </c>
      <c r="B138" s="107">
        <v>471</v>
      </c>
      <c r="C138" s="107" t="s">
        <v>710</v>
      </c>
      <c r="D138" s="190" t="s">
        <v>861</v>
      </c>
      <c r="E138" s="107" t="s">
        <v>862</v>
      </c>
      <c r="F138" s="107" t="s">
        <v>863</v>
      </c>
      <c r="G138" s="208">
        <v>2013</v>
      </c>
      <c r="H138" s="208">
        <v>363</v>
      </c>
      <c r="I138" s="107" t="s">
        <v>119</v>
      </c>
      <c r="J138" s="208">
        <f>IF(I138="SI",G138-H138,G138)</f>
        <v>1650</v>
      </c>
      <c r="K138" s="190" t="s">
        <v>252</v>
      </c>
      <c r="L138" s="107" t="s">
        <v>121</v>
      </c>
      <c r="M138" s="107" t="s">
        <v>864</v>
      </c>
      <c r="N138" s="107" t="s">
        <v>862</v>
      </c>
      <c r="O138" s="107" t="s">
        <v>255</v>
      </c>
      <c r="P138" s="107" t="s">
        <v>256</v>
      </c>
      <c r="Q138" s="107" t="s">
        <v>191</v>
      </c>
      <c r="R138" s="107" t="s">
        <v>126</v>
      </c>
      <c r="S138" s="107" t="s">
        <v>127</v>
      </c>
      <c r="T138" s="107" t="s">
        <v>257</v>
      </c>
      <c r="U138" s="107">
        <v>2780</v>
      </c>
      <c r="V138" s="107">
        <v>20</v>
      </c>
      <c r="W138" s="107">
        <v>1</v>
      </c>
      <c r="X138" s="107">
        <v>2022</v>
      </c>
      <c r="Y138" s="107">
        <v>253</v>
      </c>
      <c r="Z138" s="107">
        <v>0</v>
      </c>
      <c r="AA138" s="107" t="s">
        <v>710</v>
      </c>
      <c r="AB138" s="107" t="s">
        <v>865</v>
      </c>
      <c r="AC138" s="107" t="s">
        <v>728</v>
      </c>
      <c r="AD138" s="212" t="s">
        <v>866</v>
      </c>
      <c r="AE138" s="212" t="s">
        <v>728</v>
      </c>
      <c r="AF138" s="212">
        <f>AE138-AD138</f>
        <v>-21</v>
      </c>
      <c r="AG138" s="210">
        <f t="shared" si="14"/>
        <v>1650</v>
      </c>
      <c r="AH138" s="211">
        <f>AG138*AF138</f>
        <v>-34650</v>
      </c>
      <c r="AI138" s="212"/>
    </row>
    <row r="139" spans="3:35" ht="15">
      <c r="C139" s="107"/>
      <c r="D139" s="107"/>
      <c r="E139" s="107"/>
      <c r="F139" s="107"/>
      <c r="G139" s="107"/>
      <c r="H139" s="107"/>
      <c r="I139" s="107"/>
      <c r="J139" s="107"/>
      <c r="N139" s="107"/>
      <c r="O139" s="107"/>
      <c r="P139" s="107"/>
      <c r="Q139" s="107"/>
      <c r="S139" s="107"/>
      <c r="AC139" s="107"/>
      <c r="AD139" s="213"/>
      <c r="AE139" s="213"/>
      <c r="AF139" s="213"/>
      <c r="AG139" s="213"/>
      <c r="AH139" s="213"/>
      <c r="AI139" s="213"/>
    </row>
    <row r="140" spans="3:35" ht="15">
      <c r="C140" s="107"/>
      <c r="D140" s="107"/>
      <c r="E140" s="107"/>
      <c r="F140" s="107"/>
      <c r="G140" s="107"/>
      <c r="H140" s="107"/>
      <c r="I140" s="107"/>
      <c r="J140" s="107"/>
      <c r="N140" s="107"/>
      <c r="O140" s="107"/>
      <c r="P140" s="107"/>
      <c r="Q140" s="107"/>
      <c r="S140" s="107"/>
      <c r="AC140" s="107"/>
      <c r="AD140" s="213"/>
      <c r="AE140" s="213"/>
      <c r="AF140" s="214" t="s">
        <v>867</v>
      </c>
      <c r="AG140" s="215">
        <f>SUM(AG8:AG138)</f>
        <v>169031.11999999997</v>
      </c>
      <c r="AH140" s="215">
        <f>SUM(AH8:AH138)</f>
        <v>1341249.05</v>
      </c>
      <c r="AI140" s="213" t="s">
        <v>217</v>
      </c>
    </row>
    <row r="141" spans="3:34" ht="15">
      <c r="C141" s="107"/>
      <c r="D141" s="107"/>
      <c r="E141" s="107"/>
      <c r="F141" s="107"/>
      <c r="G141" s="107"/>
      <c r="H141" s="107"/>
      <c r="I141" s="107"/>
      <c r="J141" s="107"/>
      <c r="N141" s="107"/>
      <c r="O141" s="107"/>
      <c r="P141" s="107"/>
      <c r="Q141" s="107"/>
      <c r="S141" s="107"/>
      <c r="AC141" s="107"/>
      <c r="AD141" s="107"/>
      <c r="AE141" s="107"/>
      <c r="AF141" s="214" t="s">
        <v>868</v>
      </c>
      <c r="AG141" s="118"/>
      <c r="AH141" s="215">
        <f>IF(AG140&lt;&gt;0,AH140/AG140,0)</f>
        <v>7.934923758417979</v>
      </c>
    </row>
    <row r="142" spans="3:34" ht="15">
      <c r="C142" s="107"/>
      <c r="D142" s="107"/>
      <c r="E142" s="107"/>
      <c r="F142" s="107"/>
      <c r="G142" s="107"/>
      <c r="H142" s="107"/>
      <c r="I142" s="107"/>
      <c r="J142" s="107"/>
      <c r="N142" s="107"/>
      <c r="O142" s="107"/>
      <c r="P142" s="107"/>
      <c r="Q142" s="107"/>
      <c r="S142" s="107"/>
      <c r="AC142" s="107"/>
      <c r="AD142" s="107"/>
      <c r="AE142" s="107"/>
      <c r="AG142" s="118"/>
      <c r="AH142" s="118"/>
    </row>
    <row r="143" spans="3:34" ht="15">
      <c r="C143" s="107"/>
      <c r="D143" s="107"/>
      <c r="E143" s="107"/>
      <c r="F143" s="107"/>
      <c r="G143" s="107"/>
      <c r="H143" s="107"/>
      <c r="I143" s="107"/>
      <c r="J143" s="107"/>
      <c r="N143" s="107"/>
      <c r="O143" s="107"/>
      <c r="P143" s="107"/>
      <c r="Q143" s="107"/>
      <c r="S143" s="107"/>
      <c r="AC143" s="107"/>
      <c r="AD143" s="107"/>
      <c r="AE143" s="107"/>
      <c r="AF143" s="107"/>
      <c r="AG143" s="107"/>
      <c r="AH143" s="118"/>
    </row>
    <row r="144" spans="3:34" ht="15">
      <c r="C144" s="107"/>
      <c r="D144" s="107"/>
      <c r="E144" s="107"/>
      <c r="F144" s="107"/>
      <c r="G144" s="107"/>
      <c r="H144" s="107"/>
      <c r="I144" s="107"/>
      <c r="J144" s="107"/>
      <c r="N144" s="107"/>
      <c r="O144" s="107"/>
      <c r="P144" s="107"/>
      <c r="Q144" s="107"/>
      <c r="S144" s="107"/>
      <c r="AC144" s="107"/>
      <c r="AD144" s="107"/>
      <c r="AE144" s="107"/>
      <c r="AF144" s="107"/>
      <c r="AG144" s="107"/>
      <c r="AH144" s="118"/>
    </row>
    <row r="145" spans="3:34" ht="15">
      <c r="C145" s="107"/>
      <c r="D145" s="107"/>
      <c r="E145" s="107"/>
      <c r="F145" s="107"/>
      <c r="G145" s="107"/>
      <c r="H145" s="107"/>
      <c r="I145" s="107"/>
      <c r="J145" s="107"/>
      <c r="N145" s="107"/>
      <c r="O145" s="107"/>
      <c r="P145" s="107"/>
      <c r="Q145" s="107"/>
      <c r="S145" s="107"/>
      <c r="AC145" s="107"/>
      <c r="AD145" s="107"/>
      <c r="AE145" s="107"/>
      <c r="AF145" s="107"/>
      <c r="AG145" s="107"/>
      <c r="AH145" s="118"/>
    </row>
    <row r="146" spans="3:34" ht="15">
      <c r="C146" s="107"/>
      <c r="D146" s="107"/>
      <c r="E146" s="107"/>
      <c r="F146" s="107"/>
      <c r="G146" s="107"/>
      <c r="H146" s="107"/>
      <c r="I146" s="107"/>
      <c r="J146" s="107"/>
      <c r="N146" s="107"/>
      <c r="O146" s="107"/>
      <c r="P146" s="107"/>
      <c r="Q146" s="107"/>
      <c r="S146" s="107"/>
      <c r="AC146" s="107"/>
      <c r="AD146" s="107"/>
      <c r="AE146" s="107"/>
      <c r="AF146" s="107"/>
      <c r="AG146" s="107"/>
      <c r="AH146" s="118"/>
    </row>
    <row r="147" spans="3:34" ht="15">
      <c r="C147" s="107"/>
      <c r="D147" s="107"/>
      <c r="E147" s="107"/>
      <c r="F147" s="107"/>
      <c r="G147" s="107"/>
      <c r="H147" s="107"/>
      <c r="I147" s="107"/>
      <c r="J147" s="107"/>
      <c r="N147" s="107"/>
      <c r="O147" s="107"/>
      <c r="P147" s="107"/>
      <c r="Q147" s="107"/>
      <c r="S147" s="107"/>
      <c r="AC147" s="107"/>
      <c r="AD147" s="107"/>
      <c r="AE147" s="107"/>
      <c r="AF147" s="107"/>
      <c r="AG147" s="107"/>
      <c r="AH147" s="118"/>
    </row>
    <row r="148" spans="3:34" ht="15">
      <c r="C148" s="107"/>
      <c r="D148" s="107"/>
      <c r="E148" s="107"/>
      <c r="F148" s="107"/>
      <c r="G148" s="107"/>
      <c r="H148" s="107"/>
      <c r="I148" s="107"/>
      <c r="J148" s="107"/>
      <c r="N148" s="107"/>
      <c r="O148" s="107"/>
      <c r="P148" s="107"/>
      <c r="Q148" s="107"/>
      <c r="S148" s="107"/>
      <c r="AC148" s="107"/>
      <c r="AD148" s="107"/>
      <c r="AE148" s="107"/>
      <c r="AF148" s="107"/>
      <c r="AG148" s="107"/>
      <c r="AH148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32">
    <dataValidation type="list" allowBlank="1" showInputMessage="1" showErrorMessage="1" sqref="AI7 I7">
      <formula1>"SI,NO"</formula1>
    </dataValidation>
    <dataValidation type="list" allowBlank="1" showInputMessage="1" showErrorMessage="1" errorTitle="ESCLUSIONE DAL CALCOLO" error="Selezionare 'SI' se si vuole escludere la Fattura dal CALCOLO" sqref="AI8">
      <formula1>"SI,NO"</formula1>
    </dataValidation>
    <dataValidation type="list" allowBlank="1" showInputMessage="1" showErrorMessage="1" errorTitle="ESCLUSIONE DAL CALCOLO" error="Selezionare 'SI' se si vuole escludere la Fattura dal CALCOLO" sqref="AI9">
      <formula1>"SI,NO"</formula1>
    </dataValidation>
    <dataValidation type="list" allowBlank="1" showInputMessage="1" showErrorMessage="1" errorTitle="ESCLUSIONE DAL CALCOLO" error="Selezionare 'SI' se si vuole escludere la Fattura dal CALCOLO" sqref="AI10">
      <formula1>"SI,NO"</formula1>
    </dataValidation>
    <dataValidation type="list" allowBlank="1" showInputMessage="1" showErrorMessage="1" errorTitle="ESCLUSIONE DAL CALCOLO" error="Selezionare 'SI' se si vuole escludere la Fattura dal CALCOLO" sqref="AI11">
      <formula1>"SI,NO"</formula1>
    </dataValidation>
    <dataValidation type="list" allowBlank="1" showInputMessage="1" showErrorMessage="1" errorTitle="ESCLUSIONE DAL CALCOLO" error="Selezionare 'SI' se si vuole escludere la Fattura dal CALCOLO" sqref="AI12">
      <formula1>"SI,NO"</formula1>
    </dataValidation>
    <dataValidation type="list" allowBlank="1" showInputMessage="1" showErrorMessage="1" errorTitle="ESCLUSIONE DAL CALCOLO" error="Selezionare 'SI' se si vuole escludere la Fattura dal CALCOLO" sqref="AI13">
      <formula1>"SI,NO"</formula1>
    </dataValidation>
    <dataValidation type="list" allowBlank="1" showInputMessage="1" showErrorMessage="1" errorTitle="ESCLUSIONE DAL CALCOLO" error="Selezionare 'SI' se si vuole escludere la Fattura dal CALCOLO" sqref="AI14">
      <formula1>"SI,NO"</formula1>
    </dataValidation>
    <dataValidation type="list" allowBlank="1" showInputMessage="1" showErrorMessage="1" errorTitle="ESCLUSIONE DAL CALCOLO" error="Selezionare 'SI' se si vuole escludere la Fattura dal CALCOLO" sqref="AI15">
      <formula1>"SI,NO"</formula1>
    </dataValidation>
    <dataValidation type="list" allowBlank="1" showInputMessage="1" showErrorMessage="1" errorTitle="ESCLUSIONE DAL CALCOLO" error="Selezionare 'SI' se si vuole escludere la Fattura dal CALCOLO" sqref="AI16">
      <formula1>"SI,NO"</formula1>
    </dataValidation>
    <dataValidation type="list" allowBlank="1" showInputMessage="1" showErrorMessage="1" errorTitle="ESCLUSIONE DAL CALCOLO" error="Selezionare 'SI' se si vuole escludere la Fattura dal CALCOLO" sqref="AI17">
      <formula1>"SI,NO"</formula1>
    </dataValidation>
    <dataValidation type="list" allowBlank="1" showInputMessage="1" showErrorMessage="1" errorTitle="ESCLUSIONE DAL CALCOLO" error="Selezionare 'SI' se si vuole escludere la Fattura dal CALCOLO" sqref="AI18">
      <formula1>"SI,NO"</formula1>
    </dataValidation>
    <dataValidation type="list" allowBlank="1" showInputMessage="1" showErrorMessage="1" errorTitle="ESCLUSIONE DAL CALCOLO" error="Selezionare 'SI' se si vuole escludere la Fattura dal CALCOLO" sqref="AI19">
      <formula1>"SI,NO"</formula1>
    </dataValidation>
    <dataValidation type="list" allowBlank="1" showInputMessage="1" showErrorMessage="1" errorTitle="ESCLUSIONE DAL CALCOLO" error="Selezionare 'SI' se si vuole escludere la Fattura dal CALCOLO" sqref="AI20">
      <formula1>"SI,NO"</formula1>
    </dataValidation>
    <dataValidation type="list" allowBlank="1" showInputMessage="1" showErrorMessage="1" errorTitle="ESCLUSIONE DAL CALCOLO" error="Selezionare 'SI' se si vuole escludere la Fattura dal CALCOLO" sqref="AI21">
      <formula1>"SI,NO"</formula1>
    </dataValidation>
    <dataValidation type="list" allowBlank="1" showInputMessage="1" showErrorMessage="1" errorTitle="ESCLUSIONE DAL CALCOLO" error="Selezionare 'SI' se si vuole escludere la Fattura dal CALCOLO" sqref="AI22">
      <formula1>"SI,NO"</formula1>
    </dataValidation>
    <dataValidation type="list" allowBlank="1" showInputMessage="1" showErrorMessage="1" errorTitle="ESCLUSIONE DAL CALCOLO" error="Selezionare 'SI' se si vuole escludere la Fattura dal CALCOLO" sqref="AI23">
      <formula1>"SI,NO"</formula1>
    </dataValidation>
    <dataValidation type="list" allowBlank="1" showInputMessage="1" showErrorMessage="1" errorTitle="ESCLUSIONE DAL CALCOLO" error="Selezionare 'SI' se si vuole escludere la Fattura dal CALCOLO" sqref="AI24">
      <formula1>"SI,NO"</formula1>
    </dataValidation>
    <dataValidation type="list" allowBlank="1" showInputMessage="1" showErrorMessage="1" errorTitle="ESCLUSIONE DAL CALCOLO" error="Selezionare 'SI' se si vuole escludere la Fattura dal CALCOLO" sqref="AI25">
      <formula1>"SI,NO"</formula1>
    </dataValidation>
    <dataValidation type="list" allowBlank="1" showInputMessage="1" showErrorMessage="1" errorTitle="ESCLUSIONE DAL CALCOLO" error="Selezionare 'SI' se si vuole escludere la Fattura dal CALCOLO" sqref="AI26">
      <formula1>"SI,NO"</formula1>
    </dataValidation>
    <dataValidation type="list" allowBlank="1" showInputMessage="1" showErrorMessage="1" errorTitle="ESCLUSIONE DAL CALCOLO" error="Selezionare 'SI' se si vuole escludere la Fattura dal CALCOLO" sqref="AI27">
      <formula1>"SI,NO"</formula1>
    </dataValidation>
    <dataValidation type="list" allowBlank="1" showInputMessage="1" showErrorMessage="1" errorTitle="ESCLUSIONE DAL CALCOLO" error="Selezionare 'SI' se si vuole escludere la Fattura dal CALCOLO" sqref="AI28">
      <formula1>"SI,NO"</formula1>
    </dataValidation>
    <dataValidation type="list" allowBlank="1" showInputMessage="1" showErrorMessage="1" errorTitle="ESCLUSIONE DAL CALCOLO" error="Selezionare 'SI' se si vuole escludere la Fattura dal CALCOLO" sqref="AI29">
      <formula1>"SI,NO"</formula1>
    </dataValidation>
    <dataValidation type="list" allowBlank="1" showInputMessage="1" showErrorMessage="1" errorTitle="ESCLUSIONE DAL CALCOLO" error="Selezionare 'SI' se si vuole escludere la Fattura dal CALCOLO" sqref="AI30">
      <formula1>"SI,NO"</formula1>
    </dataValidation>
    <dataValidation type="list" allowBlank="1" showInputMessage="1" showErrorMessage="1" errorTitle="ESCLUSIONE DAL CALCOLO" error="Selezionare 'SI' se si vuole escludere la Fattura dal CALCOLO" sqref="AI31">
      <formula1>"SI,NO"</formula1>
    </dataValidation>
    <dataValidation type="list" allowBlank="1" showInputMessage="1" showErrorMessage="1" errorTitle="ESCLUSIONE DAL CALCOLO" error="Selezionare 'SI' se si vuole escludere la Fattura dal CALCOLO" sqref="AI32">
      <formula1>"SI,NO"</formula1>
    </dataValidation>
    <dataValidation type="list" allowBlank="1" showInputMessage="1" showErrorMessage="1" errorTitle="ESCLUSIONE DAL CALCOLO" error="Selezionare 'SI' se si vuole escludere la Fattura dal CALCOLO" sqref="AI33">
      <formula1>"SI,NO"</formula1>
    </dataValidation>
    <dataValidation type="list" allowBlank="1" showInputMessage="1" showErrorMessage="1" errorTitle="ESCLUSIONE DAL CALCOLO" error="Selezionare 'SI' se si vuole escludere la Fattura dal CALCOLO" sqref="AI34">
      <formula1>"SI,NO"</formula1>
    </dataValidation>
    <dataValidation type="list" allowBlank="1" showInputMessage="1" showErrorMessage="1" errorTitle="ESCLUSIONE DAL CALCOLO" error="Selezionare 'SI' se si vuole escludere la Fattura dal CALCOLO" sqref="AI35">
      <formula1>"SI,NO"</formula1>
    </dataValidation>
    <dataValidation type="list" allowBlank="1" showInputMessage="1" showErrorMessage="1" errorTitle="ESCLUSIONE DAL CALCOLO" error="Selezionare 'SI' se si vuole escludere la Fattura dal CALCOLO" sqref="AI36">
      <formula1>"SI,NO"</formula1>
    </dataValidation>
    <dataValidation type="list" allowBlank="1" showInputMessage="1" showErrorMessage="1" errorTitle="ESCLUSIONE DAL CALCOLO" error="Selezionare 'SI' se si vuole escludere la Fattura dal CALCOLO" sqref="AI37">
      <formula1>"SI,NO"</formula1>
    </dataValidation>
    <dataValidation type="list" allowBlank="1" showInputMessage="1" showErrorMessage="1" errorTitle="ESCLUSIONE DAL CALCOLO" error="Selezionare 'SI' se si vuole escludere la Fattura dal CALCOLO" sqref="AI38">
      <formula1>"SI,NO"</formula1>
    </dataValidation>
    <dataValidation type="list" allowBlank="1" showInputMessage="1" showErrorMessage="1" errorTitle="ESCLUSIONE DAL CALCOLO" error="Selezionare 'SI' se si vuole escludere la Fattura dal CALCOLO" sqref="AI39">
      <formula1>"SI,NO"</formula1>
    </dataValidation>
    <dataValidation type="list" allowBlank="1" showInputMessage="1" showErrorMessage="1" errorTitle="ESCLUSIONE DAL CALCOLO" error="Selezionare 'SI' se si vuole escludere la Fattura dal CALCOLO" sqref="AI40">
      <formula1>"SI,NO"</formula1>
    </dataValidation>
    <dataValidation type="list" allowBlank="1" showInputMessage="1" showErrorMessage="1" errorTitle="ESCLUSIONE DAL CALCOLO" error="Selezionare 'SI' se si vuole escludere la Fattura dal CALCOLO" sqref="AI41">
      <formula1>"SI,NO"</formula1>
    </dataValidation>
    <dataValidation type="list" allowBlank="1" showInputMessage="1" showErrorMessage="1" errorTitle="ESCLUSIONE DAL CALCOLO" error="Selezionare 'SI' se si vuole escludere la Fattura dal CALCOLO" sqref="AI42">
      <formula1>"SI,NO"</formula1>
    </dataValidation>
    <dataValidation type="list" allowBlank="1" showInputMessage="1" showErrorMessage="1" errorTitle="ESCLUSIONE DAL CALCOLO" error="Selezionare 'SI' se si vuole escludere la Fattura dal CALCOLO" sqref="AI43">
      <formula1>"SI,NO"</formula1>
    </dataValidation>
    <dataValidation type="list" allowBlank="1" showInputMessage="1" showErrorMessage="1" errorTitle="ESCLUSIONE DAL CALCOLO" error="Selezionare 'SI' se si vuole escludere la Fattura dal CALCOLO" sqref="AI44">
      <formula1>"SI,NO"</formula1>
    </dataValidation>
    <dataValidation type="list" allowBlank="1" showInputMessage="1" showErrorMessage="1" errorTitle="ESCLUSIONE DAL CALCOLO" error="Selezionare 'SI' se si vuole escludere la Fattura dal CALCOLO" sqref="AI45">
      <formula1>"SI,NO"</formula1>
    </dataValidation>
    <dataValidation type="list" allowBlank="1" showInputMessage="1" showErrorMessage="1" errorTitle="ESCLUSIONE DAL CALCOLO" error="Selezionare 'SI' se si vuole escludere la Fattura dal CALCOLO" sqref="AI46">
      <formula1>"SI,NO"</formula1>
    </dataValidation>
    <dataValidation type="list" allowBlank="1" showInputMessage="1" showErrorMessage="1" errorTitle="ESCLUSIONE DAL CALCOLO" error="Selezionare 'SI' se si vuole escludere la Fattura dal CALCOLO" sqref="AI47">
      <formula1>"SI,NO"</formula1>
    </dataValidation>
    <dataValidation type="list" allowBlank="1" showInputMessage="1" showErrorMessage="1" errorTitle="ESCLUSIONE DAL CALCOLO" error="Selezionare 'SI' se si vuole escludere la Fattura dal CALCOLO" sqref="AI48">
      <formula1>"SI,NO"</formula1>
    </dataValidation>
    <dataValidation type="list" allowBlank="1" showInputMessage="1" showErrorMessage="1" errorTitle="ESCLUSIONE DAL CALCOLO" error="Selezionare 'SI' se si vuole escludere la Fattura dal CALCOLO" sqref="AI49">
      <formula1>"SI,NO"</formula1>
    </dataValidation>
    <dataValidation type="list" allowBlank="1" showInputMessage="1" showErrorMessage="1" errorTitle="ESCLUSIONE DAL CALCOLO" error="Selezionare 'SI' se si vuole escludere la Fattura dal CALCOLO" sqref="AI50">
      <formula1>"SI,NO"</formula1>
    </dataValidation>
    <dataValidation type="list" allowBlank="1" showInputMessage="1" showErrorMessage="1" errorTitle="ESCLUSIONE DAL CALCOLO" error="Selezionare 'SI' se si vuole escludere la Fattura dal CALCOLO" sqref="AI51">
      <formula1>"SI,NO"</formula1>
    </dataValidation>
    <dataValidation type="list" allowBlank="1" showInputMessage="1" showErrorMessage="1" errorTitle="ESCLUSIONE DAL CALCOLO" error="Selezionare 'SI' se si vuole escludere la Fattura dal CALCOLO" sqref="AI52">
      <formula1>"SI,NO"</formula1>
    </dataValidation>
    <dataValidation type="list" allowBlank="1" showInputMessage="1" showErrorMessage="1" errorTitle="ESCLUSIONE DAL CALCOLO" error="Selezionare 'SI' se si vuole escludere la Fattura dal CALCOLO" sqref="AI53">
      <formula1>"SI,NO"</formula1>
    </dataValidation>
    <dataValidation type="list" allowBlank="1" showInputMessage="1" showErrorMessage="1" errorTitle="ESCLUSIONE DAL CALCOLO" error="Selezionare 'SI' se si vuole escludere la Fattura dal CALCOLO" sqref="AI54">
      <formula1>"SI,NO"</formula1>
    </dataValidation>
    <dataValidation type="list" allowBlank="1" showInputMessage="1" showErrorMessage="1" errorTitle="ESCLUSIONE DAL CALCOLO" error="Selezionare 'SI' se si vuole escludere la Fattura dal CALCOLO" sqref="AI55">
      <formula1>"SI,NO"</formula1>
    </dataValidation>
    <dataValidation type="list" allowBlank="1" showInputMessage="1" showErrorMessage="1" errorTitle="ESCLUSIONE DAL CALCOLO" error="Selezionare 'SI' se si vuole escludere la Fattura dal CALCOLO" sqref="AI56">
      <formula1>"SI,NO"</formula1>
    </dataValidation>
    <dataValidation type="list" allowBlank="1" showInputMessage="1" showErrorMessage="1" errorTitle="ESCLUSIONE DAL CALCOLO" error="Selezionare 'SI' se si vuole escludere la Fattura dal CALCOLO" sqref="AI57">
      <formula1>"SI,NO"</formula1>
    </dataValidation>
    <dataValidation type="list" allowBlank="1" showInputMessage="1" showErrorMessage="1" errorTitle="ESCLUSIONE DAL CALCOLO" error="Selezionare 'SI' se si vuole escludere la Fattura dal CALCOLO" sqref="AI58">
      <formula1>"SI,NO"</formula1>
    </dataValidation>
    <dataValidation type="list" allowBlank="1" showInputMessage="1" showErrorMessage="1" errorTitle="ESCLUSIONE DAL CALCOLO" error="Selezionare 'SI' se si vuole escludere la Fattura dal CALCOLO" sqref="AI59">
      <formula1>"SI,NO"</formula1>
    </dataValidation>
    <dataValidation type="list" allowBlank="1" showInputMessage="1" showErrorMessage="1" errorTitle="ESCLUSIONE DAL CALCOLO" error="Selezionare 'SI' se si vuole escludere la Fattura dal CALCOLO" sqref="AI60">
      <formula1>"SI,NO"</formula1>
    </dataValidation>
    <dataValidation type="list" allowBlank="1" showInputMessage="1" showErrorMessage="1" errorTitle="ESCLUSIONE DAL CALCOLO" error="Selezionare 'SI' se si vuole escludere la Fattura dal CALCOLO" sqref="AI61">
      <formula1>"SI,NO"</formula1>
    </dataValidation>
    <dataValidation type="list" allowBlank="1" showInputMessage="1" showErrorMessage="1" errorTitle="ESCLUSIONE DAL CALCOLO" error="Selezionare 'SI' se si vuole escludere la Fattura dal CALCOLO" sqref="AI62">
      <formula1>"SI,NO"</formula1>
    </dataValidation>
    <dataValidation type="list" allowBlank="1" showInputMessage="1" showErrorMessage="1" errorTitle="ESCLUSIONE DAL CALCOLO" error="Selezionare 'SI' se si vuole escludere la Fattura dal CALCOLO" sqref="AI63">
      <formula1>"SI,NO"</formula1>
    </dataValidation>
    <dataValidation type="list" allowBlank="1" showInputMessage="1" showErrorMessage="1" errorTitle="ESCLUSIONE DAL CALCOLO" error="Selezionare 'SI' se si vuole escludere la Fattura dal CALCOLO" sqref="AI64">
      <formula1>"SI,NO"</formula1>
    </dataValidation>
    <dataValidation type="list" allowBlank="1" showInputMessage="1" showErrorMessage="1" errorTitle="ESCLUSIONE DAL CALCOLO" error="Selezionare 'SI' se si vuole escludere la Fattura dal CALCOLO" sqref="AI65">
      <formula1>"SI,NO"</formula1>
    </dataValidation>
    <dataValidation type="list" allowBlank="1" showInputMessage="1" showErrorMessage="1" errorTitle="ESCLUSIONE DAL CALCOLO" error="Selezionare 'SI' se si vuole escludere la Fattura dal CALCOLO" sqref="AI66">
      <formula1>"SI,NO"</formula1>
    </dataValidation>
    <dataValidation type="list" allowBlank="1" showInputMessage="1" showErrorMessage="1" errorTitle="ESCLUSIONE DAL CALCOLO" error="Selezionare 'SI' se si vuole escludere la Fattura dal CALCOLO" sqref="AI67">
      <formula1>"SI,NO"</formula1>
    </dataValidation>
    <dataValidation type="list" allowBlank="1" showInputMessage="1" showErrorMessage="1" errorTitle="ESCLUSIONE DAL CALCOLO" error="Selezionare 'SI' se si vuole escludere la Fattura dal CALCOLO" sqref="AI68">
      <formula1>"SI,NO"</formula1>
    </dataValidation>
    <dataValidation type="list" allowBlank="1" showInputMessage="1" showErrorMessage="1" errorTitle="ESCLUSIONE DAL CALCOLO" error="Selezionare 'SI' se si vuole escludere la Fattura dal CALCOLO" sqref="AI69">
      <formula1>"SI,NO"</formula1>
    </dataValidation>
    <dataValidation type="list" allowBlank="1" showInputMessage="1" showErrorMessage="1" errorTitle="ESCLUSIONE DAL CALCOLO" error="Selezionare 'SI' se si vuole escludere la Fattura dal CALCOLO" sqref="AI70">
      <formula1>"SI,NO"</formula1>
    </dataValidation>
    <dataValidation type="list" allowBlank="1" showInputMessage="1" showErrorMessage="1" errorTitle="ESCLUSIONE DAL CALCOLO" error="Selezionare 'SI' se si vuole escludere la Fattura dal CALCOLO" sqref="AI71">
      <formula1>"SI,NO"</formula1>
    </dataValidation>
    <dataValidation type="list" allowBlank="1" showInputMessage="1" showErrorMessage="1" errorTitle="ESCLUSIONE DAL CALCOLO" error="Selezionare 'SI' se si vuole escludere la Fattura dal CALCOLO" sqref="AI72">
      <formula1>"SI,NO"</formula1>
    </dataValidation>
    <dataValidation type="list" allowBlank="1" showInputMessage="1" showErrorMessage="1" errorTitle="ESCLUSIONE DAL CALCOLO" error="Selezionare 'SI' se si vuole escludere la Fattura dal CALCOLO" sqref="AI73">
      <formula1>"SI,NO"</formula1>
    </dataValidation>
    <dataValidation type="list" allowBlank="1" showInputMessage="1" showErrorMessage="1" errorTitle="ESCLUSIONE DAL CALCOLO" error="Selezionare 'SI' se si vuole escludere la Fattura dal CALCOLO" sqref="AI74">
      <formula1>"SI,NO"</formula1>
    </dataValidation>
    <dataValidation type="list" allowBlank="1" showInputMessage="1" showErrorMessage="1" errorTitle="ESCLUSIONE DAL CALCOLO" error="Selezionare 'SI' se si vuole escludere la Fattura dal CALCOLO" sqref="AI75">
      <formula1>"SI,NO"</formula1>
    </dataValidation>
    <dataValidation type="list" allowBlank="1" showInputMessage="1" showErrorMessage="1" errorTitle="ESCLUSIONE DAL CALCOLO" error="Selezionare 'SI' se si vuole escludere la Fattura dal CALCOLO" sqref="AI76">
      <formula1>"SI,NO"</formula1>
    </dataValidation>
    <dataValidation type="list" allowBlank="1" showInputMessage="1" showErrorMessage="1" errorTitle="ESCLUSIONE DAL CALCOLO" error="Selezionare 'SI' se si vuole escludere la Fattura dal CALCOLO" sqref="AI77">
      <formula1>"SI,NO"</formula1>
    </dataValidation>
    <dataValidation type="list" allowBlank="1" showInputMessage="1" showErrorMessage="1" errorTitle="ESCLUSIONE DAL CALCOLO" error="Selezionare 'SI' se si vuole escludere la Fattura dal CALCOLO" sqref="AI78">
      <formula1>"SI,NO"</formula1>
    </dataValidation>
    <dataValidation type="list" allowBlank="1" showInputMessage="1" showErrorMessage="1" errorTitle="ESCLUSIONE DAL CALCOLO" error="Selezionare 'SI' se si vuole escludere la Fattura dal CALCOLO" sqref="AI79">
      <formula1>"SI,NO"</formula1>
    </dataValidation>
    <dataValidation type="list" allowBlank="1" showInputMessage="1" showErrorMessage="1" errorTitle="ESCLUSIONE DAL CALCOLO" error="Selezionare 'SI' se si vuole escludere la Fattura dal CALCOLO" sqref="AI80">
      <formula1>"SI,NO"</formula1>
    </dataValidation>
    <dataValidation type="list" allowBlank="1" showInputMessage="1" showErrorMessage="1" errorTitle="ESCLUSIONE DAL CALCOLO" error="Selezionare 'SI' se si vuole escludere la Fattura dal CALCOLO" sqref="AI81">
      <formula1>"SI,NO"</formula1>
    </dataValidation>
    <dataValidation type="list" allowBlank="1" showInputMessage="1" showErrorMessage="1" errorTitle="ESCLUSIONE DAL CALCOLO" error="Selezionare 'SI' se si vuole escludere la Fattura dal CALCOLO" sqref="AI82">
      <formula1>"SI,NO"</formula1>
    </dataValidation>
    <dataValidation type="list" allowBlank="1" showInputMessage="1" showErrorMessage="1" errorTitle="ESCLUSIONE DAL CALCOLO" error="Selezionare 'SI' se si vuole escludere la Fattura dal CALCOLO" sqref="AI83">
      <formula1>"SI,NO"</formula1>
    </dataValidation>
    <dataValidation type="list" allowBlank="1" showInputMessage="1" showErrorMessage="1" errorTitle="ESCLUSIONE DAL CALCOLO" error="Selezionare 'SI' se si vuole escludere la Fattura dal CALCOLO" sqref="AI84">
      <formula1>"SI,NO"</formula1>
    </dataValidation>
    <dataValidation type="list" allowBlank="1" showInputMessage="1" showErrorMessage="1" errorTitle="ESCLUSIONE DAL CALCOLO" error="Selezionare 'SI' se si vuole escludere la Fattura dal CALCOLO" sqref="AI85">
      <formula1>"SI,NO"</formula1>
    </dataValidation>
    <dataValidation type="list" allowBlank="1" showInputMessage="1" showErrorMessage="1" errorTitle="ESCLUSIONE DAL CALCOLO" error="Selezionare 'SI' se si vuole escludere la Fattura dal CALCOLO" sqref="AI86">
      <formula1>"SI,NO"</formula1>
    </dataValidation>
    <dataValidation type="list" allowBlank="1" showInputMessage="1" showErrorMessage="1" errorTitle="ESCLUSIONE DAL CALCOLO" error="Selezionare 'SI' se si vuole escludere la Fattura dal CALCOLO" sqref="AI87">
      <formula1>"SI,NO"</formula1>
    </dataValidation>
    <dataValidation type="list" allowBlank="1" showInputMessage="1" showErrorMessage="1" errorTitle="ESCLUSIONE DAL CALCOLO" error="Selezionare 'SI' se si vuole escludere la Fattura dal CALCOLO" sqref="AI88">
      <formula1>"SI,NO"</formula1>
    </dataValidation>
    <dataValidation type="list" allowBlank="1" showInputMessage="1" showErrorMessage="1" errorTitle="ESCLUSIONE DAL CALCOLO" error="Selezionare 'SI' se si vuole escludere la Fattura dal CALCOLO" sqref="AI89">
      <formula1>"SI,NO"</formula1>
    </dataValidation>
    <dataValidation type="list" allowBlank="1" showInputMessage="1" showErrorMessage="1" errorTitle="ESCLUSIONE DAL CALCOLO" error="Selezionare 'SI' se si vuole escludere la Fattura dal CALCOLO" sqref="AI90">
      <formula1>"SI,NO"</formula1>
    </dataValidation>
    <dataValidation type="list" allowBlank="1" showInputMessage="1" showErrorMessage="1" errorTitle="ESCLUSIONE DAL CALCOLO" error="Selezionare 'SI' se si vuole escludere la Fattura dal CALCOLO" sqref="AI91">
      <formula1>"SI,NO"</formula1>
    </dataValidation>
    <dataValidation type="list" allowBlank="1" showInputMessage="1" showErrorMessage="1" errorTitle="ESCLUSIONE DAL CALCOLO" error="Selezionare 'SI' se si vuole escludere la Fattura dal CALCOLO" sqref="AI92">
      <formula1>"SI,NO"</formula1>
    </dataValidation>
    <dataValidation type="list" allowBlank="1" showInputMessage="1" showErrorMessage="1" errorTitle="ESCLUSIONE DAL CALCOLO" error="Selezionare 'SI' se si vuole escludere la Fattura dal CALCOLO" sqref="AI93">
      <formula1>"SI,NO"</formula1>
    </dataValidation>
    <dataValidation type="list" allowBlank="1" showInputMessage="1" showErrorMessage="1" errorTitle="ESCLUSIONE DAL CALCOLO" error="Selezionare 'SI' se si vuole escludere la Fattura dal CALCOLO" sqref="AI94">
      <formula1>"SI,NO"</formula1>
    </dataValidation>
    <dataValidation type="list" allowBlank="1" showInputMessage="1" showErrorMessage="1" errorTitle="ESCLUSIONE DAL CALCOLO" error="Selezionare 'SI' se si vuole escludere la Fattura dal CALCOLO" sqref="AI95">
      <formula1>"SI,NO"</formula1>
    </dataValidation>
    <dataValidation type="list" allowBlank="1" showInputMessage="1" showErrorMessage="1" errorTitle="ESCLUSIONE DAL CALCOLO" error="Selezionare 'SI' se si vuole escludere la Fattura dal CALCOLO" sqref="AI96">
      <formula1>"SI,NO"</formula1>
    </dataValidation>
    <dataValidation type="list" allowBlank="1" showInputMessage="1" showErrorMessage="1" errorTitle="ESCLUSIONE DAL CALCOLO" error="Selezionare 'SI' se si vuole escludere la Fattura dal CALCOLO" sqref="AI97">
      <formula1>"SI,NO"</formula1>
    </dataValidation>
    <dataValidation type="list" allowBlank="1" showInputMessage="1" showErrorMessage="1" errorTitle="ESCLUSIONE DAL CALCOLO" error="Selezionare 'SI' se si vuole escludere la Fattura dal CALCOLO" sqref="AI98">
      <formula1>"SI,NO"</formula1>
    </dataValidation>
    <dataValidation type="list" allowBlank="1" showInputMessage="1" showErrorMessage="1" errorTitle="ESCLUSIONE DAL CALCOLO" error="Selezionare 'SI' se si vuole escludere la Fattura dal CALCOLO" sqref="AI99">
      <formula1>"SI,NO"</formula1>
    </dataValidation>
    <dataValidation type="list" allowBlank="1" showInputMessage="1" showErrorMessage="1" errorTitle="ESCLUSIONE DAL CALCOLO" error="Selezionare 'SI' se si vuole escludere la Fattura dal CALCOLO" sqref="AI100">
      <formula1>"SI,NO"</formula1>
    </dataValidation>
    <dataValidation type="list" allowBlank="1" showInputMessage="1" showErrorMessage="1" errorTitle="ESCLUSIONE DAL CALCOLO" error="Selezionare 'SI' se si vuole escludere la Fattura dal CALCOLO" sqref="AI101">
      <formula1>"SI,NO"</formula1>
    </dataValidation>
    <dataValidation type="list" allowBlank="1" showInputMessage="1" showErrorMessage="1" errorTitle="ESCLUSIONE DAL CALCOLO" error="Selezionare 'SI' se si vuole escludere la Fattura dal CALCOLO" sqref="AI102">
      <formula1>"SI,NO"</formula1>
    </dataValidation>
    <dataValidation type="list" allowBlank="1" showInputMessage="1" showErrorMessage="1" errorTitle="ESCLUSIONE DAL CALCOLO" error="Selezionare 'SI' se si vuole escludere la Fattura dal CALCOLO" sqref="AI103">
      <formula1>"SI,NO"</formula1>
    </dataValidation>
    <dataValidation type="list" allowBlank="1" showInputMessage="1" showErrorMessage="1" errorTitle="ESCLUSIONE DAL CALCOLO" error="Selezionare 'SI' se si vuole escludere la Fattura dal CALCOLO" sqref="AI104">
      <formula1>"SI,NO"</formula1>
    </dataValidation>
    <dataValidation type="list" allowBlank="1" showInputMessage="1" showErrorMessage="1" errorTitle="ESCLUSIONE DAL CALCOLO" error="Selezionare 'SI' se si vuole escludere la Fattura dal CALCOLO" sqref="AI105">
      <formula1>"SI,NO"</formula1>
    </dataValidation>
    <dataValidation type="list" allowBlank="1" showInputMessage="1" showErrorMessage="1" errorTitle="ESCLUSIONE DAL CALCOLO" error="Selezionare 'SI' se si vuole escludere la Fattura dal CALCOLO" sqref="AI106">
      <formula1>"SI,NO"</formula1>
    </dataValidation>
    <dataValidation type="list" allowBlank="1" showInputMessage="1" showErrorMessage="1" errorTitle="ESCLUSIONE DAL CALCOLO" error="Selezionare 'SI' se si vuole escludere la Fattura dal CALCOLO" sqref="AI107">
      <formula1>"SI,NO"</formula1>
    </dataValidation>
    <dataValidation type="list" allowBlank="1" showInputMessage="1" showErrorMessage="1" errorTitle="ESCLUSIONE DAL CALCOLO" error="Selezionare 'SI' se si vuole escludere la Fattura dal CALCOLO" sqref="AI108">
      <formula1>"SI,NO"</formula1>
    </dataValidation>
    <dataValidation type="list" allowBlank="1" showInputMessage="1" showErrorMessage="1" errorTitle="ESCLUSIONE DAL CALCOLO" error="Selezionare 'SI' se si vuole escludere la Fattura dal CALCOLO" sqref="AI109">
      <formula1>"SI,NO"</formula1>
    </dataValidation>
    <dataValidation type="list" allowBlank="1" showInputMessage="1" showErrorMessage="1" errorTitle="ESCLUSIONE DAL CALCOLO" error="Selezionare 'SI' se si vuole escludere la Fattura dal CALCOLO" sqref="AI110">
      <formula1>"SI,NO"</formula1>
    </dataValidation>
    <dataValidation type="list" allowBlank="1" showInputMessage="1" showErrorMessage="1" errorTitle="ESCLUSIONE DAL CALCOLO" error="Selezionare 'SI' se si vuole escludere la Fattura dal CALCOLO" sqref="AI111">
      <formula1>"SI,NO"</formula1>
    </dataValidation>
    <dataValidation type="list" allowBlank="1" showInputMessage="1" showErrorMessage="1" errorTitle="ESCLUSIONE DAL CALCOLO" error="Selezionare 'SI' se si vuole escludere la Fattura dal CALCOLO" sqref="AI112">
      <formula1>"SI,NO"</formula1>
    </dataValidation>
    <dataValidation type="list" allowBlank="1" showInputMessage="1" showErrorMessage="1" errorTitle="ESCLUSIONE DAL CALCOLO" error="Selezionare 'SI' se si vuole escludere la Fattura dal CALCOLO" sqref="AI113">
      <formula1>"SI,NO"</formula1>
    </dataValidation>
    <dataValidation type="list" allowBlank="1" showInputMessage="1" showErrorMessage="1" errorTitle="ESCLUSIONE DAL CALCOLO" error="Selezionare 'SI' se si vuole escludere la Fattura dal CALCOLO" sqref="AI114">
      <formula1>"SI,NO"</formula1>
    </dataValidation>
    <dataValidation type="list" allowBlank="1" showInputMessage="1" showErrorMessage="1" errorTitle="ESCLUSIONE DAL CALCOLO" error="Selezionare 'SI' se si vuole escludere la Fattura dal CALCOLO" sqref="AI115">
      <formula1>"SI,NO"</formula1>
    </dataValidation>
    <dataValidation type="list" allowBlank="1" showInputMessage="1" showErrorMessage="1" errorTitle="ESCLUSIONE DAL CALCOLO" error="Selezionare 'SI' se si vuole escludere la Fattura dal CALCOLO" sqref="AI116">
      <formula1>"SI,NO"</formula1>
    </dataValidation>
    <dataValidation type="list" allowBlank="1" showInputMessage="1" showErrorMessage="1" errorTitle="ESCLUSIONE DAL CALCOLO" error="Selezionare 'SI' se si vuole escludere la Fattura dal CALCOLO" sqref="AI117">
      <formula1>"SI,NO"</formula1>
    </dataValidation>
    <dataValidation type="list" allowBlank="1" showInputMessage="1" showErrorMessage="1" errorTitle="ESCLUSIONE DAL CALCOLO" error="Selezionare 'SI' se si vuole escludere la Fattura dal CALCOLO" sqref="AI118">
      <formula1>"SI,NO"</formula1>
    </dataValidation>
    <dataValidation type="list" allowBlank="1" showInputMessage="1" showErrorMessage="1" errorTitle="ESCLUSIONE DAL CALCOLO" error="Selezionare 'SI' se si vuole escludere la Fattura dal CALCOLO" sqref="AI119">
      <formula1>"SI,NO"</formula1>
    </dataValidation>
    <dataValidation type="list" allowBlank="1" showInputMessage="1" showErrorMessage="1" errorTitle="ESCLUSIONE DAL CALCOLO" error="Selezionare 'SI' se si vuole escludere la Fattura dal CALCOLO" sqref="AI120">
      <formula1>"SI,NO"</formula1>
    </dataValidation>
    <dataValidation type="list" allowBlank="1" showInputMessage="1" showErrorMessage="1" errorTitle="ESCLUSIONE DAL CALCOLO" error="Selezionare 'SI' se si vuole escludere la Fattura dal CALCOLO" sqref="AI121">
      <formula1>"SI,NO"</formula1>
    </dataValidation>
    <dataValidation type="list" allowBlank="1" showInputMessage="1" showErrorMessage="1" errorTitle="ESCLUSIONE DAL CALCOLO" error="Selezionare 'SI' se si vuole escludere la Fattura dal CALCOLO" sqref="AI122">
      <formula1>"SI,NO"</formula1>
    </dataValidation>
    <dataValidation type="list" allowBlank="1" showInputMessage="1" showErrorMessage="1" errorTitle="ESCLUSIONE DAL CALCOLO" error="Selezionare 'SI' se si vuole escludere la Fattura dal CALCOLO" sqref="AI123">
      <formula1>"SI,NO"</formula1>
    </dataValidation>
    <dataValidation type="list" allowBlank="1" showInputMessage="1" showErrorMessage="1" errorTitle="ESCLUSIONE DAL CALCOLO" error="Selezionare 'SI' se si vuole escludere la Fattura dal CALCOLO" sqref="AI124">
      <formula1>"SI,NO"</formula1>
    </dataValidation>
    <dataValidation type="list" allowBlank="1" showInputMessage="1" showErrorMessage="1" errorTitle="ESCLUSIONE DAL CALCOLO" error="Selezionare 'SI' se si vuole escludere la Fattura dal CALCOLO" sqref="AI125">
      <formula1>"SI,NO"</formula1>
    </dataValidation>
    <dataValidation type="list" allowBlank="1" showInputMessage="1" showErrorMessage="1" errorTitle="ESCLUSIONE DAL CALCOLO" error="Selezionare 'SI' se si vuole escludere la Fattura dal CALCOLO" sqref="AI126">
      <formula1>"SI,NO"</formula1>
    </dataValidation>
    <dataValidation type="list" allowBlank="1" showInputMessage="1" showErrorMessage="1" errorTitle="ESCLUSIONE DAL CALCOLO" error="Selezionare 'SI' se si vuole escludere la Fattura dal CALCOLO" sqref="AI127">
      <formula1>"SI,NO"</formula1>
    </dataValidation>
    <dataValidation type="list" allowBlank="1" showInputMessage="1" showErrorMessage="1" errorTitle="ESCLUSIONE DAL CALCOLO" error="Selezionare 'SI' se si vuole escludere la Fattura dal CALCOLO" sqref="AI128">
      <formula1>"SI,NO"</formula1>
    </dataValidation>
    <dataValidation type="list" allowBlank="1" showInputMessage="1" showErrorMessage="1" errorTitle="ESCLUSIONE DAL CALCOLO" error="Selezionare 'SI' se si vuole escludere la Fattura dal CALCOLO" sqref="AI129">
      <formula1>"SI,NO"</formula1>
    </dataValidation>
    <dataValidation type="list" allowBlank="1" showInputMessage="1" showErrorMessage="1" errorTitle="ESCLUSIONE DAL CALCOLO" error="Selezionare 'SI' se si vuole escludere la Fattura dal CALCOLO" sqref="AI130">
      <formula1>"SI,NO"</formula1>
    </dataValidation>
    <dataValidation type="list" allowBlank="1" showInputMessage="1" showErrorMessage="1" errorTitle="ESCLUSIONE DAL CALCOLO" error="Selezionare 'SI' se si vuole escludere la Fattura dal CALCOLO" sqref="AI131">
      <formula1>"SI,NO"</formula1>
    </dataValidation>
    <dataValidation type="list" allowBlank="1" showInputMessage="1" showErrorMessage="1" errorTitle="ESCLUSIONE DAL CALCOLO" error="Selezionare 'SI' se si vuole escludere la Fattura dal CALCOLO" sqref="AI132">
      <formula1>"SI,NO"</formula1>
    </dataValidation>
    <dataValidation type="list" allowBlank="1" showInputMessage="1" showErrorMessage="1" errorTitle="ESCLUSIONE DAL CALCOLO" error="Selezionare 'SI' se si vuole escludere la Fattura dal CALCOLO" sqref="AI133">
      <formula1>"SI,NO"</formula1>
    </dataValidation>
    <dataValidation type="list" allowBlank="1" showInputMessage="1" showErrorMessage="1" errorTitle="ESCLUSIONE DAL CALCOLO" error="Selezionare 'SI' se si vuole escludere la Fattura dal CALCOLO" sqref="AI134">
      <formula1>"SI,NO"</formula1>
    </dataValidation>
    <dataValidation type="list" allowBlank="1" showInputMessage="1" showErrorMessage="1" errorTitle="ESCLUSIONE DAL CALCOLO" error="Selezionare 'SI' se si vuole escludere la Fattura dal CALCOLO" sqref="AI135">
      <formula1>"SI,NO"</formula1>
    </dataValidation>
    <dataValidation type="list" allowBlank="1" showInputMessage="1" showErrorMessage="1" errorTitle="ESCLUSIONE DAL CALCOLO" error="Selezionare 'SI' se si vuole escludere la Fattura dal CALCOLO" sqref="AI136">
      <formula1>"SI,NO"</formula1>
    </dataValidation>
    <dataValidation type="list" allowBlank="1" showInputMessage="1" showErrorMessage="1" errorTitle="ESCLUSIONE DAL CALCOLO" error="Selezionare 'SI' se si vuole escludere la Fattura dal CALCOLO" sqref="AI137">
      <formula1>"SI,NO"</formula1>
    </dataValidation>
    <dataValidation type="list" allowBlank="1" showInputMessage="1" showErrorMessage="1" errorTitle="ESCLUSIONE DAL CALCOLO" error="Selezionare 'SI' se si vuole escludere la Fattura dal CALCOLO" sqref="AI138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21" t="s">
        <v>114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24" t="s">
        <v>56</v>
      </c>
      <c r="B3" s="225"/>
      <c r="C3" s="225"/>
      <c r="D3" s="225"/>
      <c r="E3" s="225"/>
      <c r="F3" s="225"/>
      <c r="G3" s="225"/>
      <c r="H3" s="225"/>
      <c r="I3" s="225"/>
      <c r="J3" s="225"/>
      <c r="K3" s="240"/>
      <c r="L3" s="240"/>
      <c r="M3" s="240"/>
      <c r="N3" s="240"/>
      <c r="O3" s="241"/>
    </row>
    <row r="4" spans="1:15" ht="22.5" customHeight="1">
      <c r="A4" s="224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1"/>
    </row>
    <row r="5" spans="1:15" s="62" customFormat="1" ht="22.5" customHeight="1">
      <c r="A5" s="238" t="s">
        <v>63</v>
      </c>
      <c r="B5" s="239"/>
      <c r="C5" s="239"/>
      <c r="D5" s="239"/>
      <c r="E5" s="239"/>
      <c r="F5" s="239"/>
      <c r="G5" s="239"/>
      <c r="H5" s="239"/>
      <c r="I5" s="239"/>
      <c r="J5" s="239"/>
      <c r="K5" s="258" t="s">
        <v>64</v>
      </c>
      <c r="L5" s="259"/>
      <c r="M5" s="259"/>
      <c r="N5" s="259"/>
      <c r="O5" s="260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14">
        <v>738</v>
      </c>
      <c r="B8" s="3" t="s">
        <v>289</v>
      </c>
      <c r="C8" s="4" t="s">
        <v>869</v>
      </c>
      <c r="D8" s="5" t="s">
        <v>870</v>
      </c>
      <c r="G8" s="216" t="s">
        <v>191</v>
      </c>
      <c r="J8" s="208">
        <v>4097.05</v>
      </c>
      <c r="K8" s="212" t="s">
        <v>191</v>
      </c>
      <c r="L8" s="212" t="s">
        <v>289</v>
      </c>
      <c r="M8" s="212">
        <f aca="true" t="shared" si="0" ref="M8:M39">IF(K8&lt;&gt;"",L8-K8,0)</f>
        <v>0</v>
      </c>
      <c r="N8" s="210">
        <v>4097.05</v>
      </c>
      <c r="O8" s="211">
        <f aca="true" t="shared" si="1" ref="O8:O39">IF(K8&lt;&gt;"",N8*M8,0)</f>
        <v>0</v>
      </c>
      <c r="P8">
        <f aca="true" t="shared" si="2" ref="P8:P39">IF(K8&lt;&gt;"",N8,0)</f>
        <v>0</v>
      </c>
    </row>
    <row r="9" spans="1:16" ht="12.75">
      <c r="A9" s="214">
        <v>739</v>
      </c>
      <c r="B9" s="3" t="s">
        <v>289</v>
      </c>
      <c r="C9" s="4" t="s">
        <v>869</v>
      </c>
      <c r="D9" s="5" t="s">
        <v>871</v>
      </c>
      <c r="G9" s="216" t="s">
        <v>191</v>
      </c>
      <c r="J9" s="208">
        <v>4097.05</v>
      </c>
      <c r="K9" s="212" t="s">
        <v>191</v>
      </c>
      <c r="L9" s="212" t="s">
        <v>289</v>
      </c>
      <c r="M9" s="212">
        <f t="shared" si="0"/>
        <v>0</v>
      </c>
      <c r="N9" s="210">
        <v>4097.05</v>
      </c>
      <c r="O9" s="211">
        <f t="shared" si="1"/>
        <v>0</v>
      </c>
      <c r="P9">
        <f t="shared" si="2"/>
        <v>0</v>
      </c>
    </row>
    <row r="10" spans="1:16" ht="12.75">
      <c r="A10" s="214">
        <v>740</v>
      </c>
      <c r="B10" s="3" t="s">
        <v>289</v>
      </c>
      <c r="C10" s="4" t="s">
        <v>872</v>
      </c>
      <c r="D10" s="5" t="s">
        <v>873</v>
      </c>
      <c r="G10" s="216" t="s">
        <v>191</v>
      </c>
      <c r="J10" s="208">
        <v>6555.28</v>
      </c>
      <c r="K10" s="212" t="s">
        <v>191</v>
      </c>
      <c r="L10" s="212" t="s">
        <v>289</v>
      </c>
      <c r="M10" s="212">
        <f t="shared" si="0"/>
        <v>0</v>
      </c>
      <c r="N10" s="210">
        <v>6555.28</v>
      </c>
      <c r="O10" s="211">
        <f t="shared" si="1"/>
        <v>0</v>
      </c>
      <c r="P10">
        <f t="shared" si="2"/>
        <v>0</v>
      </c>
    </row>
    <row r="11" spans="1:16" ht="12.75">
      <c r="A11" s="214">
        <v>741</v>
      </c>
      <c r="B11" s="3" t="s">
        <v>289</v>
      </c>
      <c r="C11" s="4" t="s">
        <v>872</v>
      </c>
      <c r="D11" s="5" t="s">
        <v>874</v>
      </c>
      <c r="G11" s="216" t="s">
        <v>191</v>
      </c>
      <c r="J11" s="208">
        <v>8194.1</v>
      </c>
      <c r="K11" s="212" t="s">
        <v>191</v>
      </c>
      <c r="L11" s="212" t="s">
        <v>289</v>
      </c>
      <c r="M11" s="212">
        <f t="shared" si="0"/>
        <v>0</v>
      </c>
      <c r="N11" s="210">
        <v>8194.1</v>
      </c>
      <c r="O11" s="211">
        <f t="shared" si="1"/>
        <v>0</v>
      </c>
      <c r="P11">
        <f t="shared" si="2"/>
        <v>0</v>
      </c>
    </row>
    <row r="12" spans="1:16" ht="12.75">
      <c r="A12" s="214">
        <v>742</v>
      </c>
      <c r="B12" s="3" t="s">
        <v>422</v>
      </c>
      <c r="C12" s="4" t="s">
        <v>875</v>
      </c>
      <c r="D12" s="5" t="s">
        <v>876</v>
      </c>
      <c r="G12" s="216" t="s">
        <v>191</v>
      </c>
      <c r="J12" s="208">
        <v>352.59</v>
      </c>
      <c r="K12" s="212" t="s">
        <v>191</v>
      </c>
      <c r="L12" s="212" t="s">
        <v>422</v>
      </c>
      <c r="M12" s="212">
        <f t="shared" si="0"/>
        <v>0</v>
      </c>
      <c r="N12" s="210">
        <v>352.59</v>
      </c>
      <c r="O12" s="211">
        <f t="shared" si="1"/>
        <v>0</v>
      </c>
      <c r="P12">
        <f t="shared" si="2"/>
        <v>0</v>
      </c>
    </row>
    <row r="13" spans="1:16" ht="12.75">
      <c r="A13" s="214">
        <v>743</v>
      </c>
      <c r="B13" s="3" t="s">
        <v>205</v>
      </c>
      <c r="C13" s="4" t="s">
        <v>877</v>
      </c>
      <c r="D13" s="5" t="s">
        <v>878</v>
      </c>
      <c r="G13" s="216" t="s">
        <v>191</v>
      </c>
      <c r="J13" s="208">
        <v>42.5</v>
      </c>
      <c r="K13" s="212" t="s">
        <v>191</v>
      </c>
      <c r="L13" s="212" t="s">
        <v>205</v>
      </c>
      <c r="M13" s="212">
        <f t="shared" si="0"/>
        <v>0</v>
      </c>
      <c r="N13" s="210">
        <v>42.5</v>
      </c>
      <c r="O13" s="211">
        <f t="shared" si="1"/>
        <v>0</v>
      </c>
      <c r="P13">
        <f t="shared" si="2"/>
        <v>0</v>
      </c>
    </row>
    <row r="14" spans="1:16" ht="12.75">
      <c r="A14" s="214">
        <v>744</v>
      </c>
      <c r="B14" s="3" t="s">
        <v>205</v>
      </c>
      <c r="C14" s="4" t="s">
        <v>877</v>
      </c>
      <c r="D14" s="5" t="s">
        <v>878</v>
      </c>
      <c r="G14" s="216" t="s">
        <v>191</v>
      </c>
      <c r="J14" s="208">
        <v>32.5</v>
      </c>
      <c r="K14" s="212" t="s">
        <v>191</v>
      </c>
      <c r="L14" s="212" t="s">
        <v>205</v>
      </c>
      <c r="M14" s="212">
        <f t="shared" si="0"/>
        <v>0</v>
      </c>
      <c r="N14" s="210">
        <v>32.5</v>
      </c>
      <c r="O14" s="211">
        <f t="shared" si="1"/>
        <v>0</v>
      </c>
      <c r="P14">
        <f t="shared" si="2"/>
        <v>0</v>
      </c>
    </row>
    <row r="15" spans="1:16" ht="12.75">
      <c r="A15" s="214">
        <v>745</v>
      </c>
      <c r="B15" s="3" t="s">
        <v>205</v>
      </c>
      <c r="C15" s="4" t="s">
        <v>877</v>
      </c>
      <c r="D15" s="5" t="s">
        <v>878</v>
      </c>
      <c r="G15" s="216" t="s">
        <v>191</v>
      </c>
      <c r="J15" s="208">
        <v>11.6</v>
      </c>
      <c r="K15" s="212" t="s">
        <v>191</v>
      </c>
      <c r="L15" s="212" t="s">
        <v>205</v>
      </c>
      <c r="M15" s="212">
        <f t="shared" si="0"/>
        <v>0</v>
      </c>
      <c r="N15" s="210">
        <v>11.6</v>
      </c>
      <c r="O15" s="211">
        <f t="shared" si="1"/>
        <v>0</v>
      </c>
      <c r="P15">
        <f t="shared" si="2"/>
        <v>0</v>
      </c>
    </row>
    <row r="16" spans="1:16" ht="12.75">
      <c r="A16" s="214">
        <v>746</v>
      </c>
      <c r="B16" s="3" t="s">
        <v>205</v>
      </c>
      <c r="C16" s="4" t="s">
        <v>877</v>
      </c>
      <c r="D16" s="5" t="s">
        <v>878</v>
      </c>
      <c r="G16" s="216" t="s">
        <v>191</v>
      </c>
      <c r="J16" s="208">
        <v>121.1</v>
      </c>
      <c r="K16" s="212" t="s">
        <v>191</v>
      </c>
      <c r="L16" s="212" t="s">
        <v>205</v>
      </c>
      <c r="M16" s="212">
        <f t="shared" si="0"/>
        <v>0</v>
      </c>
      <c r="N16" s="210">
        <v>121.1</v>
      </c>
      <c r="O16" s="211">
        <f t="shared" si="1"/>
        <v>0</v>
      </c>
      <c r="P16">
        <f t="shared" si="2"/>
        <v>0</v>
      </c>
    </row>
    <row r="17" spans="1:16" ht="12.75">
      <c r="A17" s="214">
        <v>747</v>
      </c>
      <c r="B17" s="3" t="s">
        <v>205</v>
      </c>
      <c r="C17" s="4" t="s">
        <v>877</v>
      </c>
      <c r="D17" s="5" t="s">
        <v>878</v>
      </c>
      <c r="G17" s="216" t="s">
        <v>191</v>
      </c>
      <c r="J17" s="208">
        <v>4</v>
      </c>
      <c r="K17" s="212" t="s">
        <v>191</v>
      </c>
      <c r="L17" s="212" t="s">
        <v>205</v>
      </c>
      <c r="M17" s="212">
        <f t="shared" si="0"/>
        <v>0</v>
      </c>
      <c r="N17" s="210">
        <v>4</v>
      </c>
      <c r="O17" s="211">
        <f t="shared" si="1"/>
        <v>0</v>
      </c>
      <c r="P17">
        <f t="shared" si="2"/>
        <v>0</v>
      </c>
    </row>
    <row r="18" spans="1:16" ht="12.75">
      <c r="A18" s="214">
        <v>748</v>
      </c>
      <c r="B18" s="3" t="s">
        <v>205</v>
      </c>
      <c r="C18" s="4" t="s">
        <v>877</v>
      </c>
      <c r="D18" s="5" t="s">
        <v>878</v>
      </c>
      <c r="G18" s="216" t="s">
        <v>191</v>
      </c>
      <c r="J18" s="208">
        <v>50</v>
      </c>
      <c r="K18" s="212" t="s">
        <v>191</v>
      </c>
      <c r="L18" s="212" t="s">
        <v>205</v>
      </c>
      <c r="M18" s="212">
        <f t="shared" si="0"/>
        <v>0</v>
      </c>
      <c r="N18" s="210">
        <v>50</v>
      </c>
      <c r="O18" s="211">
        <f t="shared" si="1"/>
        <v>0</v>
      </c>
      <c r="P18">
        <f t="shared" si="2"/>
        <v>0</v>
      </c>
    </row>
    <row r="19" spans="1:16" ht="12.75">
      <c r="A19" s="214">
        <v>749</v>
      </c>
      <c r="B19" s="3" t="s">
        <v>205</v>
      </c>
      <c r="C19" s="4" t="s">
        <v>875</v>
      </c>
      <c r="D19" s="5" t="s">
        <v>879</v>
      </c>
      <c r="G19" s="216" t="s">
        <v>191</v>
      </c>
      <c r="J19" s="208">
        <v>33.58</v>
      </c>
      <c r="K19" s="212" t="s">
        <v>191</v>
      </c>
      <c r="L19" s="212" t="s">
        <v>205</v>
      </c>
      <c r="M19" s="212">
        <f t="shared" si="0"/>
        <v>0</v>
      </c>
      <c r="N19" s="210">
        <v>33.58</v>
      </c>
      <c r="O19" s="211">
        <f t="shared" si="1"/>
        <v>0</v>
      </c>
      <c r="P19">
        <f t="shared" si="2"/>
        <v>0</v>
      </c>
    </row>
    <row r="20" spans="1:16" ht="12.75">
      <c r="A20" s="214">
        <v>750</v>
      </c>
      <c r="B20" s="3" t="s">
        <v>205</v>
      </c>
      <c r="C20" s="4" t="s">
        <v>880</v>
      </c>
      <c r="D20" s="5" t="s">
        <v>881</v>
      </c>
      <c r="G20" s="216" t="s">
        <v>191</v>
      </c>
      <c r="J20" s="208">
        <v>6</v>
      </c>
      <c r="K20" s="212" t="s">
        <v>191</v>
      </c>
      <c r="L20" s="212" t="s">
        <v>205</v>
      </c>
      <c r="M20" s="212">
        <f t="shared" si="0"/>
        <v>0</v>
      </c>
      <c r="N20" s="210">
        <v>6</v>
      </c>
      <c r="O20" s="211">
        <f t="shared" si="1"/>
        <v>0</v>
      </c>
      <c r="P20">
        <f t="shared" si="2"/>
        <v>0</v>
      </c>
    </row>
    <row r="21" spans="1:16" ht="12.75">
      <c r="A21" s="214">
        <v>751</v>
      </c>
      <c r="B21" s="3" t="s">
        <v>205</v>
      </c>
      <c r="C21" s="4" t="s">
        <v>882</v>
      </c>
      <c r="D21" s="5" t="s">
        <v>883</v>
      </c>
      <c r="G21" s="216" t="s">
        <v>191</v>
      </c>
      <c r="J21" s="208">
        <v>12981.27</v>
      </c>
      <c r="K21" s="212" t="s">
        <v>191</v>
      </c>
      <c r="L21" s="212" t="s">
        <v>205</v>
      </c>
      <c r="M21" s="212">
        <f t="shared" si="0"/>
        <v>0</v>
      </c>
      <c r="N21" s="210">
        <v>12981.27</v>
      </c>
      <c r="O21" s="211">
        <f t="shared" si="1"/>
        <v>0</v>
      </c>
      <c r="P21">
        <f t="shared" si="2"/>
        <v>0</v>
      </c>
    </row>
    <row r="22" spans="1:16" ht="12.75">
      <c r="A22" s="214">
        <v>752</v>
      </c>
      <c r="B22" s="3" t="s">
        <v>205</v>
      </c>
      <c r="C22" s="4" t="s">
        <v>882</v>
      </c>
      <c r="D22" s="5" t="s">
        <v>883</v>
      </c>
      <c r="G22" s="216" t="s">
        <v>191</v>
      </c>
      <c r="J22" s="208">
        <v>10905</v>
      </c>
      <c r="K22" s="212" t="s">
        <v>191</v>
      </c>
      <c r="L22" s="212" t="s">
        <v>205</v>
      </c>
      <c r="M22" s="212">
        <f t="shared" si="0"/>
        <v>0</v>
      </c>
      <c r="N22" s="210">
        <v>10905</v>
      </c>
      <c r="O22" s="211">
        <f t="shared" si="1"/>
        <v>0</v>
      </c>
      <c r="P22">
        <f t="shared" si="2"/>
        <v>0</v>
      </c>
    </row>
    <row r="23" spans="1:16" ht="12.75">
      <c r="A23" s="214">
        <v>753</v>
      </c>
      <c r="B23" s="3" t="s">
        <v>205</v>
      </c>
      <c r="C23" s="4" t="s">
        <v>882</v>
      </c>
      <c r="D23" s="5" t="s">
        <v>883</v>
      </c>
      <c r="G23" s="216" t="s">
        <v>191</v>
      </c>
      <c r="J23" s="208">
        <v>4061.31</v>
      </c>
      <c r="K23" s="212" t="s">
        <v>191</v>
      </c>
      <c r="L23" s="212" t="s">
        <v>205</v>
      </c>
      <c r="M23" s="212">
        <f t="shared" si="0"/>
        <v>0</v>
      </c>
      <c r="N23" s="210">
        <v>4061.31</v>
      </c>
      <c r="O23" s="211">
        <f t="shared" si="1"/>
        <v>0</v>
      </c>
      <c r="P23">
        <f t="shared" si="2"/>
        <v>0</v>
      </c>
    </row>
    <row r="24" spans="1:16" ht="12.75">
      <c r="A24" s="214">
        <v>754</v>
      </c>
      <c r="B24" s="3" t="s">
        <v>205</v>
      </c>
      <c r="C24" s="4" t="s">
        <v>882</v>
      </c>
      <c r="D24" s="5" t="s">
        <v>883</v>
      </c>
      <c r="G24" s="216" t="s">
        <v>191</v>
      </c>
      <c r="J24" s="208">
        <v>10.58</v>
      </c>
      <c r="K24" s="212" t="s">
        <v>191</v>
      </c>
      <c r="L24" s="212" t="s">
        <v>205</v>
      </c>
      <c r="M24" s="212">
        <f t="shared" si="0"/>
        <v>0</v>
      </c>
      <c r="N24" s="210">
        <v>10.58</v>
      </c>
      <c r="O24" s="211">
        <f t="shared" si="1"/>
        <v>0</v>
      </c>
      <c r="P24">
        <f t="shared" si="2"/>
        <v>0</v>
      </c>
    </row>
    <row r="25" spans="1:16" ht="12.75">
      <c r="A25" s="214">
        <v>755</v>
      </c>
      <c r="B25" s="3" t="s">
        <v>205</v>
      </c>
      <c r="C25" s="4" t="s">
        <v>882</v>
      </c>
      <c r="D25" s="5" t="s">
        <v>883</v>
      </c>
      <c r="G25" s="216" t="s">
        <v>191</v>
      </c>
      <c r="J25" s="208">
        <v>5368.01</v>
      </c>
      <c r="K25" s="212" t="s">
        <v>191</v>
      </c>
      <c r="L25" s="212" t="s">
        <v>205</v>
      </c>
      <c r="M25" s="212">
        <f t="shared" si="0"/>
        <v>0</v>
      </c>
      <c r="N25" s="210">
        <v>5368.01</v>
      </c>
      <c r="O25" s="211">
        <f t="shared" si="1"/>
        <v>0</v>
      </c>
      <c r="P25">
        <f t="shared" si="2"/>
        <v>0</v>
      </c>
    </row>
    <row r="26" spans="1:16" ht="12.75">
      <c r="A26" s="214">
        <v>758</v>
      </c>
      <c r="B26" s="3" t="s">
        <v>129</v>
      </c>
      <c r="C26" s="4" t="s">
        <v>884</v>
      </c>
      <c r="D26" s="5" t="s">
        <v>885</v>
      </c>
      <c r="G26" s="216" t="s">
        <v>191</v>
      </c>
      <c r="J26" s="208">
        <v>300</v>
      </c>
      <c r="K26" s="212" t="s">
        <v>191</v>
      </c>
      <c r="L26" s="212" t="s">
        <v>129</v>
      </c>
      <c r="M26" s="212">
        <f t="shared" si="0"/>
        <v>0</v>
      </c>
      <c r="N26" s="210">
        <v>300</v>
      </c>
      <c r="O26" s="211">
        <f t="shared" si="1"/>
        <v>0</v>
      </c>
      <c r="P26">
        <f t="shared" si="2"/>
        <v>0</v>
      </c>
    </row>
    <row r="27" spans="1:16" ht="12.75">
      <c r="A27" s="214">
        <v>785</v>
      </c>
      <c r="B27" s="3" t="s">
        <v>129</v>
      </c>
      <c r="C27" s="4" t="s">
        <v>886</v>
      </c>
      <c r="D27" s="5" t="s">
        <v>887</v>
      </c>
      <c r="G27" s="216" t="s">
        <v>191</v>
      </c>
      <c r="J27" s="208">
        <v>953.13</v>
      </c>
      <c r="K27" s="212" t="s">
        <v>191</v>
      </c>
      <c r="L27" s="212" t="s">
        <v>129</v>
      </c>
      <c r="M27" s="212">
        <f t="shared" si="0"/>
        <v>0</v>
      </c>
      <c r="N27" s="210">
        <v>953.13</v>
      </c>
      <c r="O27" s="211">
        <f t="shared" si="1"/>
        <v>0</v>
      </c>
      <c r="P27">
        <f t="shared" si="2"/>
        <v>0</v>
      </c>
    </row>
    <row r="28" spans="1:16" ht="12.75">
      <c r="A28" s="214">
        <v>786</v>
      </c>
      <c r="B28" s="3" t="s">
        <v>129</v>
      </c>
      <c r="C28" s="4" t="s">
        <v>888</v>
      </c>
      <c r="D28" s="5" t="s">
        <v>889</v>
      </c>
      <c r="G28" s="216" t="s">
        <v>191</v>
      </c>
      <c r="J28" s="208">
        <v>128.21</v>
      </c>
      <c r="K28" s="212" t="s">
        <v>191</v>
      </c>
      <c r="L28" s="212" t="s">
        <v>129</v>
      </c>
      <c r="M28" s="212">
        <f t="shared" si="0"/>
        <v>0</v>
      </c>
      <c r="N28" s="210">
        <v>128.21</v>
      </c>
      <c r="O28" s="211">
        <f t="shared" si="1"/>
        <v>0</v>
      </c>
      <c r="P28">
        <f t="shared" si="2"/>
        <v>0</v>
      </c>
    </row>
    <row r="29" spans="1:16" ht="12.75">
      <c r="A29" s="214">
        <v>787</v>
      </c>
      <c r="B29" s="3" t="s">
        <v>129</v>
      </c>
      <c r="C29" s="4" t="s">
        <v>890</v>
      </c>
      <c r="D29" s="5" t="s">
        <v>891</v>
      </c>
      <c r="G29" s="216" t="s">
        <v>191</v>
      </c>
      <c r="J29" s="208">
        <v>170.94</v>
      </c>
      <c r="K29" s="212" t="s">
        <v>191</v>
      </c>
      <c r="L29" s="212" t="s">
        <v>129</v>
      </c>
      <c r="M29" s="212">
        <f t="shared" si="0"/>
        <v>0</v>
      </c>
      <c r="N29" s="210">
        <v>170.94</v>
      </c>
      <c r="O29" s="211">
        <f t="shared" si="1"/>
        <v>0</v>
      </c>
      <c r="P29">
        <f t="shared" si="2"/>
        <v>0</v>
      </c>
    </row>
    <row r="30" spans="1:16" ht="12.75">
      <c r="A30" s="214">
        <v>788</v>
      </c>
      <c r="B30" s="3" t="s">
        <v>129</v>
      </c>
      <c r="C30" s="4" t="s">
        <v>888</v>
      </c>
      <c r="D30" s="5" t="s">
        <v>892</v>
      </c>
      <c r="G30" s="216" t="s">
        <v>191</v>
      </c>
      <c r="J30" s="208">
        <v>4.3</v>
      </c>
      <c r="K30" s="212" t="s">
        <v>191</v>
      </c>
      <c r="L30" s="212" t="s">
        <v>129</v>
      </c>
      <c r="M30" s="212">
        <f t="shared" si="0"/>
        <v>0</v>
      </c>
      <c r="N30" s="210">
        <v>4.3</v>
      </c>
      <c r="O30" s="211">
        <f t="shared" si="1"/>
        <v>0</v>
      </c>
      <c r="P30">
        <f t="shared" si="2"/>
        <v>0</v>
      </c>
    </row>
    <row r="31" spans="1:16" ht="12.75">
      <c r="A31" s="214">
        <v>789</v>
      </c>
      <c r="B31" s="3" t="s">
        <v>129</v>
      </c>
      <c r="C31" s="4" t="s">
        <v>893</v>
      </c>
      <c r="D31" s="5" t="s">
        <v>892</v>
      </c>
      <c r="G31" s="216" t="s">
        <v>191</v>
      </c>
      <c r="J31" s="208">
        <v>4.3</v>
      </c>
      <c r="K31" s="212" t="s">
        <v>191</v>
      </c>
      <c r="L31" s="212" t="s">
        <v>129</v>
      </c>
      <c r="M31" s="212">
        <f t="shared" si="0"/>
        <v>0</v>
      </c>
      <c r="N31" s="210">
        <v>4.3</v>
      </c>
      <c r="O31" s="211">
        <f t="shared" si="1"/>
        <v>0</v>
      </c>
      <c r="P31">
        <f t="shared" si="2"/>
        <v>0</v>
      </c>
    </row>
    <row r="32" spans="1:16" ht="12.75">
      <c r="A32" s="214">
        <v>790</v>
      </c>
      <c r="B32" s="3" t="s">
        <v>129</v>
      </c>
      <c r="C32" s="4" t="s">
        <v>894</v>
      </c>
      <c r="D32" s="5" t="s">
        <v>892</v>
      </c>
      <c r="G32" s="216" t="s">
        <v>191</v>
      </c>
      <c r="J32" s="208">
        <v>4.3</v>
      </c>
      <c r="K32" s="212" t="s">
        <v>191</v>
      </c>
      <c r="L32" s="212" t="s">
        <v>129</v>
      </c>
      <c r="M32" s="212">
        <f t="shared" si="0"/>
        <v>0</v>
      </c>
      <c r="N32" s="210">
        <v>4.3</v>
      </c>
      <c r="O32" s="211">
        <f t="shared" si="1"/>
        <v>0</v>
      </c>
      <c r="P32">
        <f t="shared" si="2"/>
        <v>0</v>
      </c>
    </row>
    <row r="33" spans="1:16" ht="12.75">
      <c r="A33" s="214">
        <v>791</v>
      </c>
      <c r="B33" s="3" t="s">
        <v>129</v>
      </c>
      <c r="C33" s="4" t="s">
        <v>895</v>
      </c>
      <c r="D33" s="5" t="s">
        <v>892</v>
      </c>
      <c r="G33" s="216" t="s">
        <v>191</v>
      </c>
      <c r="J33" s="208">
        <v>8.6</v>
      </c>
      <c r="K33" s="212" t="s">
        <v>191</v>
      </c>
      <c r="L33" s="212" t="s">
        <v>129</v>
      </c>
      <c r="M33" s="212">
        <f t="shared" si="0"/>
        <v>0</v>
      </c>
      <c r="N33" s="210">
        <v>8.6</v>
      </c>
      <c r="O33" s="211">
        <f t="shared" si="1"/>
        <v>0</v>
      </c>
      <c r="P33">
        <f t="shared" si="2"/>
        <v>0</v>
      </c>
    </row>
    <row r="34" spans="1:16" ht="12.75">
      <c r="A34" s="214">
        <v>792</v>
      </c>
      <c r="B34" s="3" t="s">
        <v>129</v>
      </c>
      <c r="C34" s="4" t="s">
        <v>896</v>
      </c>
      <c r="D34" s="5" t="s">
        <v>892</v>
      </c>
      <c r="G34" s="216" t="s">
        <v>191</v>
      </c>
      <c r="J34" s="208">
        <v>30.1</v>
      </c>
      <c r="K34" s="212" t="s">
        <v>191</v>
      </c>
      <c r="L34" s="212" t="s">
        <v>129</v>
      </c>
      <c r="M34" s="212">
        <f t="shared" si="0"/>
        <v>0</v>
      </c>
      <c r="N34" s="210">
        <v>30.1</v>
      </c>
      <c r="O34" s="211">
        <f t="shared" si="1"/>
        <v>0</v>
      </c>
      <c r="P34">
        <f t="shared" si="2"/>
        <v>0</v>
      </c>
    </row>
    <row r="35" spans="1:16" ht="12.75">
      <c r="A35" s="214">
        <v>793</v>
      </c>
      <c r="B35" s="3" t="s">
        <v>129</v>
      </c>
      <c r="C35" s="4" t="s">
        <v>897</v>
      </c>
      <c r="D35" s="5" t="s">
        <v>892</v>
      </c>
      <c r="G35" s="216" t="s">
        <v>191</v>
      </c>
      <c r="J35" s="208">
        <v>30.1</v>
      </c>
      <c r="K35" s="212" t="s">
        <v>191</v>
      </c>
      <c r="L35" s="212" t="s">
        <v>129</v>
      </c>
      <c r="M35" s="212">
        <f t="shared" si="0"/>
        <v>0</v>
      </c>
      <c r="N35" s="210">
        <v>30.1</v>
      </c>
      <c r="O35" s="211">
        <f t="shared" si="1"/>
        <v>0</v>
      </c>
      <c r="P35">
        <f t="shared" si="2"/>
        <v>0</v>
      </c>
    </row>
    <row r="36" spans="1:16" ht="12.75">
      <c r="A36" s="214">
        <v>810</v>
      </c>
      <c r="B36" s="3" t="s">
        <v>132</v>
      </c>
      <c r="C36" s="4" t="s">
        <v>898</v>
      </c>
      <c r="D36" s="5" t="s">
        <v>899</v>
      </c>
      <c r="G36" s="216" t="s">
        <v>191</v>
      </c>
      <c r="J36" s="208">
        <v>20149.09</v>
      </c>
      <c r="K36" s="212" t="s">
        <v>191</v>
      </c>
      <c r="L36" s="212" t="s">
        <v>132</v>
      </c>
      <c r="M36" s="212">
        <f t="shared" si="0"/>
        <v>0</v>
      </c>
      <c r="N36" s="210">
        <v>20149.09</v>
      </c>
      <c r="O36" s="211">
        <f t="shared" si="1"/>
        <v>0</v>
      </c>
      <c r="P36">
        <f t="shared" si="2"/>
        <v>0</v>
      </c>
    </row>
    <row r="37" spans="1:16" ht="12.75">
      <c r="A37" s="214">
        <v>859</v>
      </c>
      <c r="B37" s="3" t="s">
        <v>448</v>
      </c>
      <c r="C37" s="4" t="s">
        <v>886</v>
      </c>
      <c r="D37" s="5" t="s">
        <v>887</v>
      </c>
      <c r="G37" s="216" t="s">
        <v>191</v>
      </c>
      <c r="J37" s="208">
        <v>953.13</v>
      </c>
      <c r="K37" s="212" t="s">
        <v>191</v>
      </c>
      <c r="L37" s="212" t="s">
        <v>448</v>
      </c>
      <c r="M37" s="212">
        <f t="shared" si="0"/>
        <v>0</v>
      </c>
      <c r="N37" s="210">
        <v>953.13</v>
      </c>
      <c r="O37" s="211">
        <f t="shared" si="1"/>
        <v>0</v>
      </c>
      <c r="P37">
        <f t="shared" si="2"/>
        <v>0</v>
      </c>
    </row>
    <row r="38" spans="1:16" ht="12.75">
      <c r="A38" s="214">
        <v>860</v>
      </c>
      <c r="B38" s="3" t="s">
        <v>448</v>
      </c>
      <c r="C38" s="4" t="s">
        <v>888</v>
      </c>
      <c r="D38" s="5" t="s">
        <v>889</v>
      </c>
      <c r="G38" s="216" t="s">
        <v>191</v>
      </c>
      <c r="J38" s="208">
        <v>128.21</v>
      </c>
      <c r="K38" s="212" t="s">
        <v>191</v>
      </c>
      <c r="L38" s="212" t="s">
        <v>448</v>
      </c>
      <c r="M38" s="212">
        <f t="shared" si="0"/>
        <v>0</v>
      </c>
      <c r="N38" s="210">
        <v>128.21</v>
      </c>
      <c r="O38" s="211">
        <f t="shared" si="1"/>
        <v>0</v>
      </c>
      <c r="P38">
        <f t="shared" si="2"/>
        <v>0</v>
      </c>
    </row>
    <row r="39" spans="1:16" ht="12.75">
      <c r="A39" s="214">
        <v>861</v>
      </c>
      <c r="B39" s="3" t="s">
        <v>448</v>
      </c>
      <c r="C39" s="4" t="s">
        <v>890</v>
      </c>
      <c r="D39" s="5" t="s">
        <v>891</v>
      </c>
      <c r="G39" s="216" t="s">
        <v>191</v>
      </c>
      <c r="J39" s="208">
        <v>170.94</v>
      </c>
      <c r="K39" s="212" t="s">
        <v>191</v>
      </c>
      <c r="L39" s="212" t="s">
        <v>448</v>
      </c>
      <c r="M39" s="212">
        <f t="shared" si="0"/>
        <v>0</v>
      </c>
      <c r="N39" s="210">
        <v>170.94</v>
      </c>
      <c r="O39" s="211">
        <f t="shared" si="1"/>
        <v>0</v>
      </c>
      <c r="P39">
        <f t="shared" si="2"/>
        <v>0</v>
      </c>
    </row>
    <row r="40" spans="1:16" ht="12.75">
      <c r="A40" s="214">
        <v>863</v>
      </c>
      <c r="B40" s="3" t="s">
        <v>448</v>
      </c>
      <c r="C40" s="4" t="s">
        <v>900</v>
      </c>
      <c r="D40" s="5" t="s">
        <v>901</v>
      </c>
      <c r="G40" s="216" t="s">
        <v>191</v>
      </c>
      <c r="J40" s="208">
        <v>1805</v>
      </c>
      <c r="K40" s="212" t="s">
        <v>191</v>
      </c>
      <c r="L40" s="212" t="s">
        <v>448</v>
      </c>
      <c r="M40" s="212">
        <f aca="true" t="shared" si="3" ref="M40:M71">IF(K40&lt;&gt;"",L40-K40,0)</f>
        <v>0</v>
      </c>
      <c r="N40" s="210">
        <v>1805</v>
      </c>
      <c r="O40" s="211">
        <f aca="true" t="shared" si="4" ref="O40:O71">IF(K40&lt;&gt;"",N40*M40,0)</f>
        <v>0</v>
      </c>
      <c r="P40">
        <f aca="true" t="shared" si="5" ref="P40:P71">IF(K40&lt;&gt;"",N40,0)</f>
        <v>0</v>
      </c>
    </row>
    <row r="41" spans="1:16" ht="12.75">
      <c r="A41" s="214">
        <v>864</v>
      </c>
      <c r="B41" s="3" t="s">
        <v>448</v>
      </c>
      <c r="C41" s="4" t="s">
        <v>900</v>
      </c>
      <c r="D41" s="5" t="s">
        <v>902</v>
      </c>
      <c r="G41" s="216" t="s">
        <v>191</v>
      </c>
      <c r="J41" s="208">
        <v>1881</v>
      </c>
      <c r="K41" s="212" t="s">
        <v>191</v>
      </c>
      <c r="L41" s="212" t="s">
        <v>448</v>
      </c>
      <c r="M41" s="212">
        <f t="shared" si="3"/>
        <v>0</v>
      </c>
      <c r="N41" s="210">
        <v>1881</v>
      </c>
      <c r="O41" s="211">
        <f t="shared" si="4"/>
        <v>0</v>
      </c>
      <c r="P41">
        <f t="shared" si="5"/>
        <v>0</v>
      </c>
    </row>
    <row r="42" spans="1:16" ht="12.75">
      <c r="A42" s="214">
        <v>873</v>
      </c>
      <c r="B42" s="3" t="s">
        <v>328</v>
      </c>
      <c r="C42" s="4" t="s">
        <v>875</v>
      </c>
      <c r="D42" s="5" t="s">
        <v>903</v>
      </c>
      <c r="G42" s="216" t="s">
        <v>191</v>
      </c>
      <c r="J42" s="208">
        <v>251.85</v>
      </c>
      <c r="K42" s="212" t="s">
        <v>191</v>
      </c>
      <c r="L42" s="212" t="s">
        <v>328</v>
      </c>
      <c r="M42" s="212">
        <f t="shared" si="3"/>
        <v>0</v>
      </c>
      <c r="N42" s="210">
        <v>251.85</v>
      </c>
      <c r="O42" s="211">
        <f t="shared" si="4"/>
        <v>0</v>
      </c>
      <c r="P42">
        <f t="shared" si="5"/>
        <v>0</v>
      </c>
    </row>
    <row r="43" spans="1:16" ht="12.75">
      <c r="A43" s="214">
        <v>876</v>
      </c>
      <c r="B43" s="3" t="s">
        <v>328</v>
      </c>
      <c r="C43" s="4" t="s">
        <v>904</v>
      </c>
      <c r="D43" s="5" t="s">
        <v>905</v>
      </c>
      <c r="G43" s="216" t="s">
        <v>191</v>
      </c>
      <c r="J43" s="208">
        <v>260</v>
      </c>
      <c r="K43" s="212" t="s">
        <v>191</v>
      </c>
      <c r="L43" s="212" t="s">
        <v>328</v>
      </c>
      <c r="M43" s="212">
        <f t="shared" si="3"/>
        <v>0</v>
      </c>
      <c r="N43" s="210">
        <v>260</v>
      </c>
      <c r="O43" s="211">
        <f t="shared" si="4"/>
        <v>0</v>
      </c>
      <c r="P43">
        <f t="shared" si="5"/>
        <v>0</v>
      </c>
    </row>
    <row r="44" spans="1:16" ht="12.75">
      <c r="A44" s="214">
        <v>877</v>
      </c>
      <c r="B44" s="3" t="s">
        <v>328</v>
      </c>
      <c r="C44" s="4" t="s">
        <v>906</v>
      </c>
      <c r="D44" s="5" t="s">
        <v>907</v>
      </c>
      <c r="G44" s="216" t="s">
        <v>191</v>
      </c>
      <c r="J44" s="208">
        <v>86.66</v>
      </c>
      <c r="K44" s="212" t="s">
        <v>191</v>
      </c>
      <c r="L44" s="212" t="s">
        <v>328</v>
      </c>
      <c r="M44" s="212">
        <f t="shared" si="3"/>
        <v>0</v>
      </c>
      <c r="N44" s="210">
        <v>86.66</v>
      </c>
      <c r="O44" s="211">
        <f t="shared" si="4"/>
        <v>0</v>
      </c>
      <c r="P44">
        <f t="shared" si="5"/>
        <v>0</v>
      </c>
    </row>
    <row r="45" spans="1:16" ht="12.75">
      <c r="A45" s="214">
        <v>878</v>
      </c>
      <c r="B45" s="3" t="s">
        <v>328</v>
      </c>
      <c r="C45" s="4" t="s">
        <v>908</v>
      </c>
      <c r="D45" s="5" t="s">
        <v>907</v>
      </c>
      <c r="G45" s="216" t="s">
        <v>191</v>
      </c>
      <c r="J45" s="208">
        <v>86.66</v>
      </c>
      <c r="K45" s="212" t="s">
        <v>191</v>
      </c>
      <c r="L45" s="212" t="s">
        <v>328</v>
      </c>
      <c r="M45" s="212">
        <f t="shared" si="3"/>
        <v>0</v>
      </c>
      <c r="N45" s="210">
        <v>86.66</v>
      </c>
      <c r="O45" s="211">
        <f t="shared" si="4"/>
        <v>0</v>
      </c>
      <c r="P45">
        <f t="shared" si="5"/>
        <v>0</v>
      </c>
    </row>
    <row r="46" spans="1:16" ht="12.75">
      <c r="A46" s="214">
        <v>879</v>
      </c>
      <c r="B46" s="3" t="s">
        <v>328</v>
      </c>
      <c r="C46" s="4" t="s">
        <v>909</v>
      </c>
      <c r="D46" s="5" t="s">
        <v>907</v>
      </c>
      <c r="G46" s="216" t="s">
        <v>191</v>
      </c>
      <c r="J46" s="208">
        <v>86.66</v>
      </c>
      <c r="K46" s="212" t="s">
        <v>191</v>
      </c>
      <c r="L46" s="212" t="s">
        <v>328</v>
      </c>
      <c r="M46" s="212">
        <f t="shared" si="3"/>
        <v>0</v>
      </c>
      <c r="N46" s="210">
        <v>86.66</v>
      </c>
      <c r="O46" s="211">
        <f t="shared" si="4"/>
        <v>0</v>
      </c>
      <c r="P46">
        <f t="shared" si="5"/>
        <v>0</v>
      </c>
    </row>
    <row r="47" spans="1:16" ht="12.75">
      <c r="A47" s="214">
        <v>880</v>
      </c>
      <c r="B47" s="3" t="s">
        <v>328</v>
      </c>
      <c r="C47" s="4" t="s">
        <v>910</v>
      </c>
      <c r="D47" s="5" t="s">
        <v>911</v>
      </c>
      <c r="G47" s="216" t="s">
        <v>191</v>
      </c>
      <c r="J47" s="208">
        <v>86.66</v>
      </c>
      <c r="K47" s="212" t="s">
        <v>191</v>
      </c>
      <c r="L47" s="212" t="s">
        <v>328</v>
      </c>
      <c r="M47" s="212">
        <f t="shared" si="3"/>
        <v>0</v>
      </c>
      <c r="N47" s="210">
        <v>86.66</v>
      </c>
      <c r="O47" s="211">
        <f t="shared" si="4"/>
        <v>0</v>
      </c>
      <c r="P47">
        <f t="shared" si="5"/>
        <v>0</v>
      </c>
    </row>
    <row r="48" spans="1:16" ht="12.75">
      <c r="A48" s="214">
        <v>881</v>
      </c>
      <c r="B48" s="3" t="s">
        <v>328</v>
      </c>
      <c r="C48" s="4" t="s">
        <v>912</v>
      </c>
      <c r="D48" s="5" t="s">
        <v>911</v>
      </c>
      <c r="G48" s="216" t="s">
        <v>191</v>
      </c>
      <c r="J48" s="208">
        <v>86.66</v>
      </c>
      <c r="K48" s="212" t="s">
        <v>191</v>
      </c>
      <c r="L48" s="212" t="s">
        <v>328</v>
      </c>
      <c r="M48" s="212">
        <f t="shared" si="3"/>
        <v>0</v>
      </c>
      <c r="N48" s="210">
        <v>86.66</v>
      </c>
      <c r="O48" s="211">
        <f t="shared" si="4"/>
        <v>0</v>
      </c>
      <c r="P48">
        <f t="shared" si="5"/>
        <v>0</v>
      </c>
    </row>
    <row r="49" spans="1:16" ht="12.75">
      <c r="A49" s="214">
        <v>882</v>
      </c>
      <c r="B49" s="3" t="s">
        <v>328</v>
      </c>
      <c r="C49" s="4" t="s">
        <v>913</v>
      </c>
      <c r="D49" s="5" t="s">
        <v>911</v>
      </c>
      <c r="G49" s="216" t="s">
        <v>191</v>
      </c>
      <c r="J49" s="208">
        <v>86.66</v>
      </c>
      <c r="K49" s="212" t="s">
        <v>191</v>
      </c>
      <c r="L49" s="212" t="s">
        <v>328</v>
      </c>
      <c r="M49" s="212">
        <f t="shared" si="3"/>
        <v>0</v>
      </c>
      <c r="N49" s="210">
        <v>86.66</v>
      </c>
      <c r="O49" s="211">
        <f t="shared" si="4"/>
        <v>0</v>
      </c>
      <c r="P49">
        <f t="shared" si="5"/>
        <v>0</v>
      </c>
    </row>
    <row r="50" spans="1:16" ht="12.75">
      <c r="A50" s="214">
        <v>883</v>
      </c>
      <c r="B50" s="3" t="s">
        <v>328</v>
      </c>
      <c r="C50" s="4" t="s">
        <v>914</v>
      </c>
      <c r="D50" s="5" t="s">
        <v>915</v>
      </c>
      <c r="G50" s="216" t="s">
        <v>191</v>
      </c>
      <c r="J50" s="208">
        <v>260</v>
      </c>
      <c r="K50" s="212" t="s">
        <v>191</v>
      </c>
      <c r="L50" s="212" t="s">
        <v>328</v>
      </c>
      <c r="M50" s="212">
        <f t="shared" si="3"/>
        <v>0</v>
      </c>
      <c r="N50" s="210">
        <v>260</v>
      </c>
      <c r="O50" s="211">
        <f t="shared" si="4"/>
        <v>0</v>
      </c>
      <c r="P50">
        <f t="shared" si="5"/>
        <v>0</v>
      </c>
    </row>
    <row r="51" spans="1:16" ht="12.75">
      <c r="A51" s="214">
        <v>884</v>
      </c>
      <c r="B51" s="3" t="s">
        <v>723</v>
      </c>
      <c r="C51" s="4" t="s">
        <v>916</v>
      </c>
      <c r="D51" s="5" t="s">
        <v>917</v>
      </c>
      <c r="G51" s="216" t="s">
        <v>191</v>
      </c>
      <c r="J51" s="208">
        <v>5</v>
      </c>
      <c r="K51" s="212" t="s">
        <v>191</v>
      </c>
      <c r="L51" s="212" t="s">
        <v>723</v>
      </c>
      <c r="M51" s="212">
        <f t="shared" si="3"/>
        <v>0</v>
      </c>
      <c r="N51" s="210">
        <v>5</v>
      </c>
      <c r="O51" s="211">
        <f t="shared" si="4"/>
        <v>0</v>
      </c>
      <c r="P51">
        <f t="shared" si="5"/>
        <v>0</v>
      </c>
    </row>
    <row r="52" spans="1:16" ht="12.75">
      <c r="A52" s="214">
        <v>885</v>
      </c>
      <c r="B52" s="3" t="s">
        <v>723</v>
      </c>
      <c r="C52" s="4" t="s">
        <v>875</v>
      </c>
      <c r="D52" s="5" t="s">
        <v>918</v>
      </c>
      <c r="G52" s="216" t="s">
        <v>191</v>
      </c>
      <c r="J52" s="208">
        <v>302.22</v>
      </c>
      <c r="K52" s="212" t="s">
        <v>191</v>
      </c>
      <c r="L52" s="212" t="s">
        <v>723</v>
      </c>
      <c r="M52" s="212">
        <f t="shared" si="3"/>
        <v>0</v>
      </c>
      <c r="N52" s="210">
        <v>302.22</v>
      </c>
      <c r="O52" s="211">
        <f t="shared" si="4"/>
        <v>0</v>
      </c>
      <c r="P52">
        <f t="shared" si="5"/>
        <v>0</v>
      </c>
    </row>
    <row r="53" spans="1:16" ht="12.75">
      <c r="A53" s="214">
        <v>887</v>
      </c>
      <c r="B53" s="3" t="s">
        <v>723</v>
      </c>
      <c r="C53" s="4" t="s">
        <v>919</v>
      </c>
      <c r="D53" s="5" t="s">
        <v>920</v>
      </c>
      <c r="G53" s="216" t="s">
        <v>191</v>
      </c>
      <c r="J53" s="208">
        <v>2027.32</v>
      </c>
      <c r="K53" s="212" t="s">
        <v>191</v>
      </c>
      <c r="L53" s="212" t="s">
        <v>723</v>
      </c>
      <c r="M53" s="212">
        <f t="shared" si="3"/>
        <v>0</v>
      </c>
      <c r="N53" s="210">
        <v>2027.32</v>
      </c>
      <c r="O53" s="211">
        <f t="shared" si="4"/>
        <v>0</v>
      </c>
      <c r="P53">
        <f t="shared" si="5"/>
        <v>0</v>
      </c>
    </row>
    <row r="54" spans="1:16" ht="12.75">
      <c r="A54" s="214">
        <v>925</v>
      </c>
      <c r="B54" s="3" t="s">
        <v>921</v>
      </c>
      <c r="C54" s="4" t="s">
        <v>922</v>
      </c>
      <c r="D54" s="5" t="s">
        <v>923</v>
      </c>
      <c r="G54" s="216" t="s">
        <v>191</v>
      </c>
      <c r="J54" s="208">
        <v>750.18</v>
      </c>
      <c r="K54" s="212" t="s">
        <v>191</v>
      </c>
      <c r="L54" s="212" t="s">
        <v>921</v>
      </c>
      <c r="M54" s="212">
        <f t="shared" si="3"/>
        <v>0</v>
      </c>
      <c r="N54" s="210">
        <v>750.18</v>
      </c>
      <c r="O54" s="211">
        <f t="shared" si="4"/>
        <v>0</v>
      </c>
      <c r="P54">
        <f t="shared" si="5"/>
        <v>0</v>
      </c>
    </row>
    <row r="55" spans="1:16" ht="12.75">
      <c r="A55" s="214">
        <v>926</v>
      </c>
      <c r="B55" s="3" t="s">
        <v>710</v>
      </c>
      <c r="C55" s="4" t="s">
        <v>924</v>
      </c>
      <c r="D55" s="5" t="s">
        <v>925</v>
      </c>
      <c r="G55" s="216" t="s">
        <v>191</v>
      </c>
      <c r="J55" s="208">
        <v>198.66</v>
      </c>
      <c r="K55" s="212" t="s">
        <v>191</v>
      </c>
      <c r="L55" s="212" t="s">
        <v>710</v>
      </c>
      <c r="M55" s="212">
        <f t="shared" si="3"/>
        <v>0</v>
      </c>
      <c r="N55" s="210">
        <v>198.66</v>
      </c>
      <c r="O55" s="211">
        <f t="shared" si="4"/>
        <v>0</v>
      </c>
      <c r="P55">
        <f t="shared" si="5"/>
        <v>0</v>
      </c>
    </row>
    <row r="56" spans="1:16" ht="12.75">
      <c r="A56" s="214">
        <v>927</v>
      </c>
      <c r="B56" s="3" t="s">
        <v>710</v>
      </c>
      <c r="C56" s="4" t="s">
        <v>926</v>
      </c>
      <c r="D56" s="5" t="s">
        <v>920</v>
      </c>
      <c r="G56" s="216" t="s">
        <v>191</v>
      </c>
      <c r="J56" s="208">
        <v>106.43</v>
      </c>
      <c r="K56" s="212" t="s">
        <v>191</v>
      </c>
      <c r="L56" s="212" t="s">
        <v>710</v>
      </c>
      <c r="M56" s="212">
        <f t="shared" si="3"/>
        <v>0</v>
      </c>
      <c r="N56" s="210">
        <v>106.43</v>
      </c>
      <c r="O56" s="211">
        <f t="shared" si="4"/>
        <v>0</v>
      </c>
      <c r="P56">
        <f t="shared" si="5"/>
        <v>0</v>
      </c>
    </row>
    <row r="57" spans="1:16" ht="12.75">
      <c r="A57" s="214">
        <v>928</v>
      </c>
      <c r="B57" s="3" t="s">
        <v>710</v>
      </c>
      <c r="C57" s="4" t="s">
        <v>926</v>
      </c>
      <c r="D57" s="5" t="s">
        <v>920</v>
      </c>
      <c r="G57" s="216" t="s">
        <v>191</v>
      </c>
      <c r="J57" s="208">
        <v>445.06</v>
      </c>
      <c r="K57" s="212" t="s">
        <v>191</v>
      </c>
      <c r="L57" s="212" t="s">
        <v>710</v>
      </c>
      <c r="M57" s="212">
        <f t="shared" si="3"/>
        <v>0</v>
      </c>
      <c r="N57" s="210">
        <v>445.06</v>
      </c>
      <c r="O57" s="211">
        <f t="shared" si="4"/>
        <v>0</v>
      </c>
      <c r="P57">
        <f t="shared" si="5"/>
        <v>0</v>
      </c>
    </row>
    <row r="58" spans="1:16" ht="12.75">
      <c r="A58" s="214">
        <v>929</v>
      </c>
      <c r="B58" s="3" t="s">
        <v>710</v>
      </c>
      <c r="C58" s="4" t="s">
        <v>926</v>
      </c>
      <c r="D58" s="5" t="s">
        <v>920</v>
      </c>
      <c r="G58" s="216" t="s">
        <v>191</v>
      </c>
      <c r="J58" s="208">
        <v>383.27</v>
      </c>
      <c r="K58" s="212" t="s">
        <v>191</v>
      </c>
      <c r="L58" s="212" t="s">
        <v>710</v>
      </c>
      <c r="M58" s="212">
        <f t="shared" si="3"/>
        <v>0</v>
      </c>
      <c r="N58" s="210">
        <v>383.27</v>
      </c>
      <c r="O58" s="211">
        <f t="shared" si="4"/>
        <v>0</v>
      </c>
      <c r="P58">
        <f t="shared" si="5"/>
        <v>0</v>
      </c>
    </row>
    <row r="59" spans="1:16" ht="12.75">
      <c r="A59" s="214">
        <v>930</v>
      </c>
      <c r="B59" s="3" t="s">
        <v>710</v>
      </c>
      <c r="C59" s="4" t="s">
        <v>926</v>
      </c>
      <c r="D59" s="5" t="s">
        <v>920</v>
      </c>
      <c r="G59" s="216" t="s">
        <v>191</v>
      </c>
      <c r="J59" s="208">
        <v>257.98</v>
      </c>
      <c r="K59" s="212" t="s">
        <v>191</v>
      </c>
      <c r="L59" s="212" t="s">
        <v>710</v>
      </c>
      <c r="M59" s="212">
        <f t="shared" si="3"/>
        <v>0</v>
      </c>
      <c r="N59" s="210">
        <v>257.98</v>
      </c>
      <c r="O59" s="211">
        <f t="shared" si="4"/>
        <v>0</v>
      </c>
      <c r="P59">
        <f t="shared" si="5"/>
        <v>0</v>
      </c>
    </row>
    <row r="60" spans="1:16" ht="12.75">
      <c r="A60" s="214">
        <v>931</v>
      </c>
      <c r="B60" s="3" t="s">
        <v>710</v>
      </c>
      <c r="C60" s="4" t="s">
        <v>926</v>
      </c>
      <c r="D60" s="5" t="s">
        <v>920</v>
      </c>
      <c r="G60" s="216" t="s">
        <v>191</v>
      </c>
      <c r="J60" s="208">
        <v>146.03</v>
      </c>
      <c r="K60" s="212" t="s">
        <v>191</v>
      </c>
      <c r="L60" s="212" t="s">
        <v>710</v>
      </c>
      <c r="M60" s="212">
        <f t="shared" si="3"/>
        <v>0</v>
      </c>
      <c r="N60" s="210">
        <v>146.03</v>
      </c>
      <c r="O60" s="211">
        <f t="shared" si="4"/>
        <v>0</v>
      </c>
      <c r="P60">
        <f t="shared" si="5"/>
        <v>0</v>
      </c>
    </row>
    <row r="61" spans="1:16" ht="12.75">
      <c r="A61" s="214">
        <v>932</v>
      </c>
      <c r="B61" s="3" t="s">
        <v>710</v>
      </c>
      <c r="C61" s="4" t="s">
        <v>926</v>
      </c>
      <c r="D61" s="5" t="s">
        <v>920</v>
      </c>
      <c r="G61" s="216" t="s">
        <v>191</v>
      </c>
      <c r="J61" s="208">
        <v>158.78</v>
      </c>
      <c r="K61" s="212" t="s">
        <v>191</v>
      </c>
      <c r="L61" s="212" t="s">
        <v>710</v>
      </c>
      <c r="M61" s="212">
        <f t="shared" si="3"/>
        <v>0</v>
      </c>
      <c r="N61" s="210">
        <v>158.78</v>
      </c>
      <c r="O61" s="211">
        <f t="shared" si="4"/>
        <v>0</v>
      </c>
      <c r="P61">
        <f t="shared" si="5"/>
        <v>0</v>
      </c>
    </row>
    <row r="62" spans="1:16" ht="12.75">
      <c r="A62" s="214">
        <v>933</v>
      </c>
      <c r="B62" s="3" t="s">
        <v>710</v>
      </c>
      <c r="C62" s="4" t="s">
        <v>926</v>
      </c>
      <c r="D62" s="5" t="s">
        <v>920</v>
      </c>
      <c r="G62" s="216" t="s">
        <v>191</v>
      </c>
      <c r="J62" s="208">
        <v>240.89</v>
      </c>
      <c r="K62" s="212" t="s">
        <v>191</v>
      </c>
      <c r="L62" s="212" t="s">
        <v>710</v>
      </c>
      <c r="M62" s="212">
        <f t="shared" si="3"/>
        <v>0</v>
      </c>
      <c r="N62" s="210">
        <v>240.89</v>
      </c>
      <c r="O62" s="211">
        <f t="shared" si="4"/>
        <v>0</v>
      </c>
      <c r="P62">
        <f t="shared" si="5"/>
        <v>0</v>
      </c>
    </row>
    <row r="63" spans="1:16" ht="12.75">
      <c r="A63" s="214">
        <v>934</v>
      </c>
      <c r="B63" s="3" t="s">
        <v>710</v>
      </c>
      <c r="C63" s="4" t="s">
        <v>926</v>
      </c>
      <c r="D63" s="5" t="s">
        <v>920</v>
      </c>
      <c r="G63" s="216" t="s">
        <v>191</v>
      </c>
      <c r="J63" s="208">
        <v>158.78</v>
      </c>
      <c r="K63" s="212" t="s">
        <v>191</v>
      </c>
      <c r="L63" s="212" t="s">
        <v>710</v>
      </c>
      <c r="M63" s="212">
        <f t="shared" si="3"/>
        <v>0</v>
      </c>
      <c r="N63" s="210">
        <v>158.78</v>
      </c>
      <c r="O63" s="211">
        <f t="shared" si="4"/>
        <v>0</v>
      </c>
      <c r="P63">
        <f t="shared" si="5"/>
        <v>0</v>
      </c>
    </row>
    <row r="64" spans="1:16" ht="12.75">
      <c r="A64" s="214">
        <v>964</v>
      </c>
      <c r="B64" s="3" t="s">
        <v>710</v>
      </c>
      <c r="C64" s="4" t="s">
        <v>927</v>
      </c>
      <c r="D64" s="5" t="s">
        <v>928</v>
      </c>
      <c r="G64" s="216" t="s">
        <v>191</v>
      </c>
      <c r="J64" s="208">
        <v>1669.44</v>
      </c>
      <c r="K64" s="212" t="s">
        <v>191</v>
      </c>
      <c r="L64" s="212" t="s">
        <v>710</v>
      </c>
      <c r="M64" s="212">
        <f t="shared" si="3"/>
        <v>0</v>
      </c>
      <c r="N64" s="210">
        <v>1669.44</v>
      </c>
      <c r="O64" s="211">
        <f t="shared" si="4"/>
        <v>0</v>
      </c>
      <c r="P64">
        <f t="shared" si="5"/>
        <v>0</v>
      </c>
    </row>
    <row r="65" spans="1:16" ht="12.75">
      <c r="A65" s="214">
        <v>974</v>
      </c>
      <c r="B65" s="3" t="s">
        <v>710</v>
      </c>
      <c r="C65" s="4" t="s">
        <v>886</v>
      </c>
      <c r="D65" s="5" t="s">
        <v>887</v>
      </c>
      <c r="G65" s="216" t="s">
        <v>191</v>
      </c>
      <c r="J65" s="208">
        <v>953.13</v>
      </c>
      <c r="K65" s="212" t="s">
        <v>191</v>
      </c>
      <c r="L65" s="212" t="s">
        <v>710</v>
      </c>
      <c r="M65" s="212">
        <f t="shared" si="3"/>
        <v>0</v>
      </c>
      <c r="N65" s="210">
        <v>953.13</v>
      </c>
      <c r="O65" s="211">
        <f t="shared" si="4"/>
        <v>0</v>
      </c>
      <c r="P65">
        <f t="shared" si="5"/>
        <v>0</v>
      </c>
    </row>
    <row r="66" spans="1:16" ht="12.75">
      <c r="A66" s="214">
        <v>975</v>
      </c>
      <c r="B66" s="3" t="s">
        <v>710</v>
      </c>
      <c r="C66" s="4" t="s">
        <v>890</v>
      </c>
      <c r="D66" s="5" t="s">
        <v>891</v>
      </c>
      <c r="G66" s="216" t="s">
        <v>191</v>
      </c>
      <c r="J66" s="208">
        <v>170.94</v>
      </c>
      <c r="K66" s="212" t="s">
        <v>191</v>
      </c>
      <c r="L66" s="212" t="s">
        <v>710</v>
      </c>
      <c r="M66" s="212">
        <f t="shared" si="3"/>
        <v>0</v>
      </c>
      <c r="N66" s="210">
        <v>170.94</v>
      </c>
      <c r="O66" s="211">
        <f t="shared" si="4"/>
        <v>0</v>
      </c>
      <c r="P66">
        <f t="shared" si="5"/>
        <v>0</v>
      </c>
    </row>
    <row r="67" spans="1:16" ht="12.75">
      <c r="A67" s="214">
        <v>976</v>
      </c>
      <c r="B67" s="3" t="s">
        <v>710</v>
      </c>
      <c r="C67" s="4" t="s">
        <v>888</v>
      </c>
      <c r="D67" s="5" t="s">
        <v>889</v>
      </c>
      <c r="G67" s="216" t="s">
        <v>191</v>
      </c>
      <c r="J67" s="208">
        <v>128.21</v>
      </c>
      <c r="K67" s="212" t="s">
        <v>191</v>
      </c>
      <c r="L67" s="212" t="s">
        <v>710</v>
      </c>
      <c r="M67" s="212">
        <f t="shared" si="3"/>
        <v>0</v>
      </c>
      <c r="N67" s="210">
        <v>128.21</v>
      </c>
      <c r="O67" s="211">
        <f t="shared" si="4"/>
        <v>0</v>
      </c>
      <c r="P67">
        <f t="shared" si="5"/>
        <v>0</v>
      </c>
    </row>
    <row r="68" spans="1:16" ht="12.75">
      <c r="A68" s="214">
        <v>978</v>
      </c>
      <c r="B68" s="3" t="s">
        <v>710</v>
      </c>
      <c r="C68" s="4" t="s">
        <v>926</v>
      </c>
      <c r="D68" s="5" t="s">
        <v>920</v>
      </c>
      <c r="G68" s="216" t="s">
        <v>191</v>
      </c>
      <c r="J68" s="208">
        <v>334.46</v>
      </c>
      <c r="K68" s="212" t="s">
        <v>191</v>
      </c>
      <c r="L68" s="212" t="s">
        <v>710</v>
      </c>
      <c r="M68" s="212">
        <f t="shared" si="3"/>
        <v>0</v>
      </c>
      <c r="N68" s="210">
        <v>334.46</v>
      </c>
      <c r="O68" s="211">
        <f t="shared" si="4"/>
        <v>0</v>
      </c>
      <c r="P68">
        <f t="shared" si="5"/>
        <v>0</v>
      </c>
    </row>
    <row r="69" spans="1:16" ht="12.75">
      <c r="A69" s="214">
        <v>979</v>
      </c>
      <c r="B69" s="3" t="s">
        <v>929</v>
      </c>
      <c r="C69" s="4" t="s">
        <v>930</v>
      </c>
      <c r="D69" s="5" t="s">
        <v>917</v>
      </c>
      <c r="G69" s="216" t="s">
        <v>191</v>
      </c>
      <c r="J69" s="208">
        <v>5</v>
      </c>
      <c r="K69" s="212" t="s">
        <v>191</v>
      </c>
      <c r="L69" s="212" t="s">
        <v>929</v>
      </c>
      <c r="M69" s="212">
        <f t="shared" si="3"/>
        <v>0</v>
      </c>
      <c r="N69" s="210">
        <v>5</v>
      </c>
      <c r="O69" s="211">
        <f t="shared" si="4"/>
        <v>0</v>
      </c>
      <c r="P69">
        <f t="shared" si="5"/>
        <v>0</v>
      </c>
    </row>
    <row r="70" spans="1:16" ht="12.75">
      <c r="A70" s="214">
        <v>986</v>
      </c>
      <c r="B70" s="3" t="s">
        <v>728</v>
      </c>
      <c r="C70" s="4" t="s">
        <v>931</v>
      </c>
      <c r="D70" s="5" t="s">
        <v>932</v>
      </c>
      <c r="G70" s="216" t="s">
        <v>191</v>
      </c>
      <c r="J70" s="208">
        <v>187</v>
      </c>
      <c r="K70" s="212" t="s">
        <v>191</v>
      </c>
      <c r="L70" s="212" t="s">
        <v>728</v>
      </c>
      <c r="M70" s="212">
        <f t="shared" si="3"/>
        <v>0</v>
      </c>
      <c r="N70" s="210">
        <v>187</v>
      </c>
      <c r="O70" s="211">
        <f t="shared" si="4"/>
        <v>0</v>
      </c>
      <c r="P70">
        <f t="shared" si="5"/>
        <v>0</v>
      </c>
    </row>
    <row r="71" spans="1:16" ht="12.75">
      <c r="A71" s="214">
        <v>987</v>
      </c>
      <c r="B71" s="3" t="s">
        <v>728</v>
      </c>
      <c r="C71" s="4" t="s">
        <v>933</v>
      </c>
      <c r="D71" s="5" t="s">
        <v>932</v>
      </c>
      <c r="G71" s="216" t="s">
        <v>191</v>
      </c>
      <c r="J71" s="208">
        <v>145</v>
      </c>
      <c r="K71" s="212" t="s">
        <v>191</v>
      </c>
      <c r="L71" s="212" t="s">
        <v>728</v>
      </c>
      <c r="M71" s="212">
        <f t="shared" si="3"/>
        <v>0</v>
      </c>
      <c r="N71" s="210">
        <v>145</v>
      </c>
      <c r="O71" s="211">
        <f t="shared" si="4"/>
        <v>0</v>
      </c>
      <c r="P71">
        <f t="shared" si="5"/>
        <v>0</v>
      </c>
    </row>
    <row r="72" spans="1:16" ht="12.75">
      <c r="A72" s="214">
        <v>988</v>
      </c>
      <c r="B72" s="3" t="s">
        <v>728</v>
      </c>
      <c r="C72" s="4" t="s">
        <v>934</v>
      </c>
      <c r="D72" s="5" t="s">
        <v>932</v>
      </c>
      <c r="G72" s="216" t="s">
        <v>191</v>
      </c>
      <c r="J72" s="208">
        <v>145</v>
      </c>
      <c r="K72" s="212" t="s">
        <v>191</v>
      </c>
      <c r="L72" s="212" t="s">
        <v>728</v>
      </c>
      <c r="M72" s="212">
        <f>IF(K72&lt;&gt;"",L72-K72,0)</f>
        <v>0</v>
      </c>
      <c r="N72" s="210">
        <v>145</v>
      </c>
      <c r="O72" s="211">
        <f>IF(K72&lt;&gt;"",N72*M72,0)</f>
        <v>0</v>
      </c>
      <c r="P72">
        <f aca="true" t="shared" si="6" ref="P72:P82">IF(K72&lt;&gt;"",N72,0)</f>
        <v>0</v>
      </c>
    </row>
    <row r="73" spans="1:16" ht="12.75">
      <c r="A73" s="214">
        <v>989</v>
      </c>
      <c r="B73" s="3" t="s">
        <v>728</v>
      </c>
      <c r="C73" s="4" t="s">
        <v>935</v>
      </c>
      <c r="D73" s="5" t="s">
        <v>932</v>
      </c>
      <c r="G73" s="216" t="s">
        <v>191</v>
      </c>
      <c r="J73" s="208">
        <v>145</v>
      </c>
      <c r="K73" s="212" t="s">
        <v>191</v>
      </c>
      <c r="L73" s="212" t="s">
        <v>728</v>
      </c>
      <c r="M73" s="212">
        <f>IF(K73&lt;&gt;"",L73-K73,0)</f>
        <v>0</v>
      </c>
      <c r="N73" s="210">
        <v>145</v>
      </c>
      <c r="O73" s="211">
        <f>IF(K73&lt;&gt;"",N73*M73,0)</f>
        <v>0</v>
      </c>
      <c r="P73">
        <f t="shared" si="6"/>
        <v>0</v>
      </c>
    </row>
    <row r="74" spans="1:16" ht="12.75">
      <c r="A74" s="214">
        <v>990</v>
      </c>
      <c r="B74" s="3" t="s">
        <v>728</v>
      </c>
      <c r="C74" s="4" t="s">
        <v>936</v>
      </c>
      <c r="D74" s="5" t="s">
        <v>932</v>
      </c>
      <c r="G74" s="216" t="s">
        <v>191</v>
      </c>
      <c r="J74" s="208">
        <v>145</v>
      </c>
      <c r="K74" s="212" t="s">
        <v>191</v>
      </c>
      <c r="L74" s="212" t="s">
        <v>728</v>
      </c>
      <c r="M74" s="212">
        <f>IF(K74&lt;&gt;"",L74-K74,0)</f>
        <v>0</v>
      </c>
      <c r="N74" s="210">
        <v>145</v>
      </c>
      <c r="O74" s="211">
        <f>IF(K74&lt;&gt;"",N74*M74,0)</f>
        <v>0</v>
      </c>
      <c r="P74">
        <f t="shared" si="6"/>
        <v>0</v>
      </c>
    </row>
    <row r="75" spans="1:16" ht="12.75">
      <c r="A75" s="214">
        <v>991</v>
      </c>
      <c r="B75" s="3" t="s">
        <v>728</v>
      </c>
      <c r="C75" s="4" t="s">
        <v>937</v>
      </c>
      <c r="D75" s="5" t="s">
        <v>932</v>
      </c>
      <c r="G75" s="216" t="s">
        <v>191</v>
      </c>
      <c r="J75" s="208">
        <v>145</v>
      </c>
      <c r="K75" s="212" t="s">
        <v>191</v>
      </c>
      <c r="L75" s="212" t="s">
        <v>728</v>
      </c>
      <c r="M75" s="212">
        <f>IF(K75&lt;&gt;"",L75-K75,0)</f>
        <v>0</v>
      </c>
      <c r="N75" s="210">
        <v>145</v>
      </c>
      <c r="O75" s="211">
        <f>IF(K75&lt;&gt;"",N75*M75,0)</f>
        <v>0</v>
      </c>
      <c r="P75">
        <f t="shared" si="6"/>
        <v>0</v>
      </c>
    </row>
    <row r="76" spans="1:16" ht="12.75">
      <c r="A76" s="214">
        <v>992</v>
      </c>
      <c r="B76" s="3" t="s">
        <v>728</v>
      </c>
      <c r="C76" s="4" t="s">
        <v>938</v>
      </c>
      <c r="D76" s="5" t="s">
        <v>939</v>
      </c>
      <c r="G76" s="216" t="s">
        <v>191</v>
      </c>
      <c r="J76" s="208">
        <v>187</v>
      </c>
      <c r="K76" s="212" t="s">
        <v>191</v>
      </c>
      <c r="L76" s="212" t="s">
        <v>728</v>
      </c>
      <c r="M76" s="212">
        <f>IF(K76&lt;&gt;"",L76-K76,0)</f>
        <v>0</v>
      </c>
      <c r="N76" s="210">
        <v>187</v>
      </c>
      <c r="O76" s="211">
        <f>IF(K76&lt;&gt;"",N76*M76,0)</f>
        <v>0</v>
      </c>
      <c r="P76">
        <f t="shared" si="6"/>
        <v>0</v>
      </c>
    </row>
    <row r="77" spans="1:16" ht="12.75">
      <c r="A77" s="214">
        <v>993</v>
      </c>
      <c r="B77" s="3" t="s">
        <v>728</v>
      </c>
      <c r="C77" s="4" t="s">
        <v>940</v>
      </c>
      <c r="D77" s="5" t="s">
        <v>939</v>
      </c>
      <c r="G77" s="216" t="s">
        <v>191</v>
      </c>
      <c r="J77" s="208">
        <v>145</v>
      </c>
      <c r="K77" s="212" t="s">
        <v>191</v>
      </c>
      <c r="L77" s="212" t="s">
        <v>728</v>
      </c>
      <c r="M77" s="212">
        <f>IF(K77&lt;&gt;"",L77-K77,0)</f>
        <v>0</v>
      </c>
      <c r="N77" s="210">
        <v>145</v>
      </c>
      <c r="O77" s="211">
        <f>IF(K77&lt;&gt;"",N77*M77,0)</f>
        <v>0</v>
      </c>
      <c r="P77">
        <f t="shared" si="6"/>
        <v>0</v>
      </c>
    </row>
    <row r="78" spans="1:16" ht="12.75">
      <c r="A78" s="214">
        <v>994</v>
      </c>
      <c r="B78" s="3" t="s">
        <v>728</v>
      </c>
      <c r="C78" s="4" t="s">
        <v>941</v>
      </c>
      <c r="D78" s="5" t="s">
        <v>939</v>
      </c>
      <c r="G78" s="216" t="s">
        <v>191</v>
      </c>
      <c r="J78" s="208">
        <v>145</v>
      </c>
      <c r="K78" s="212" t="s">
        <v>191</v>
      </c>
      <c r="L78" s="212" t="s">
        <v>728</v>
      </c>
      <c r="M78" s="212">
        <f>IF(K78&lt;&gt;"",L78-K78,0)</f>
        <v>0</v>
      </c>
      <c r="N78" s="210">
        <v>145</v>
      </c>
      <c r="O78" s="211">
        <f>IF(K78&lt;&gt;"",N78*M78,0)</f>
        <v>0</v>
      </c>
      <c r="P78">
        <f t="shared" si="6"/>
        <v>0</v>
      </c>
    </row>
    <row r="79" spans="1:16" ht="12.75">
      <c r="A79" s="214">
        <v>995</v>
      </c>
      <c r="B79" s="3" t="s">
        <v>728</v>
      </c>
      <c r="C79" s="4" t="s">
        <v>942</v>
      </c>
      <c r="D79" s="5" t="s">
        <v>939</v>
      </c>
      <c r="G79" s="216" t="s">
        <v>191</v>
      </c>
      <c r="J79" s="208">
        <v>145</v>
      </c>
      <c r="K79" s="212" t="s">
        <v>191</v>
      </c>
      <c r="L79" s="212" t="s">
        <v>728</v>
      </c>
      <c r="M79" s="212">
        <f>IF(K79&lt;&gt;"",L79-K79,0)</f>
        <v>0</v>
      </c>
      <c r="N79" s="210">
        <v>145</v>
      </c>
      <c r="O79" s="211">
        <f>IF(K79&lt;&gt;"",N79*M79,0)</f>
        <v>0</v>
      </c>
      <c r="P79">
        <f t="shared" si="6"/>
        <v>0</v>
      </c>
    </row>
    <row r="80" spans="1:16" ht="12.75">
      <c r="A80" s="214">
        <v>996</v>
      </c>
      <c r="B80" s="3" t="s">
        <v>728</v>
      </c>
      <c r="C80" s="4" t="s">
        <v>943</v>
      </c>
      <c r="D80" s="5" t="s">
        <v>939</v>
      </c>
      <c r="G80" s="216" t="s">
        <v>191</v>
      </c>
      <c r="J80" s="208">
        <v>145</v>
      </c>
      <c r="K80" s="212" t="s">
        <v>191</v>
      </c>
      <c r="L80" s="212" t="s">
        <v>728</v>
      </c>
      <c r="M80" s="212">
        <f>IF(K80&lt;&gt;"",L80-K80,0)</f>
        <v>0</v>
      </c>
      <c r="N80" s="210">
        <v>145</v>
      </c>
      <c r="O80" s="211">
        <f>IF(K80&lt;&gt;"",N80*M80,0)</f>
        <v>0</v>
      </c>
      <c r="P80">
        <f t="shared" si="6"/>
        <v>0</v>
      </c>
    </row>
    <row r="81" spans="1:16" ht="12.75">
      <c r="A81" s="214">
        <v>997</v>
      </c>
      <c r="B81" s="3" t="s">
        <v>728</v>
      </c>
      <c r="C81" s="4" t="s">
        <v>944</v>
      </c>
      <c r="D81" s="5" t="s">
        <v>939</v>
      </c>
      <c r="G81" s="216" t="s">
        <v>191</v>
      </c>
      <c r="J81" s="208">
        <v>145</v>
      </c>
      <c r="K81" s="212" t="s">
        <v>191</v>
      </c>
      <c r="L81" s="212" t="s">
        <v>728</v>
      </c>
      <c r="M81" s="212">
        <f>IF(K81&lt;&gt;"",L81-K81,0)</f>
        <v>0</v>
      </c>
      <c r="N81" s="210">
        <v>145</v>
      </c>
      <c r="O81" s="211">
        <f>IF(K81&lt;&gt;"",N81*M81,0)</f>
        <v>0</v>
      </c>
      <c r="P81">
        <f t="shared" si="6"/>
        <v>0</v>
      </c>
    </row>
    <row r="82" spans="1:16" ht="12.75">
      <c r="A82" s="214">
        <v>998</v>
      </c>
      <c r="B82" s="3" t="s">
        <v>760</v>
      </c>
      <c r="C82" s="4" t="s">
        <v>945</v>
      </c>
      <c r="D82" s="5" t="s">
        <v>946</v>
      </c>
      <c r="G82" s="216" t="s">
        <v>947</v>
      </c>
      <c r="J82" s="208">
        <v>1222.44</v>
      </c>
      <c r="K82" s="212" t="s">
        <v>191</v>
      </c>
      <c r="L82" s="212" t="s">
        <v>760</v>
      </c>
      <c r="M82" s="212">
        <f>IF(K82&lt;&gt;"",L82-K82,0)</f>
        <v>0</v>
      </c>
      <c r="N82" s="210">
        <v>1222.44</v>
      </c>
      <c r="O82" s="211">
        <f>IF(K82&lt;&gt;"",N82*M82,0)</f>
        <v>0</v>
      </c>
      <c r="P82">
        <f t="shared" si="6"/>
        <v>0</v>
      </c>
    </row>
    <row r="83" spans="11:15" ht="12.75">
      <c r="K83" s="213"/>
      <c r="L83" s="213"/>
      <c r="M83" s="213"/>
      <c r="N83" s="213"/>
      <c r="O83" s="213"/>
    </row>
    <row r="84" spans="11:15" ht="12.75">
      <c r="K84" s="213"/>
      <c r="L84" s="213"/>
      <c r="M84" s="214" t="s">
        <v>948</v>
      </c>
      <c r="N84" s="215">
        <f>SUM(P8:P82)</f>
        <v>0</v>
      </c>
      <c r="O84" s="215">
        <f>SUM(O8:O82)</f>
        <v>0</v>
      </c>
    </row>
    <row r="85" spans="13:15" ht="12.75">
      <c r="M85" s="214" t="s">
        <v>949</v>
      </c>
      <c r="O85" s="214">
        <f>IF(N84&lt;&gt;0,O85/N85,0)</f>
        <v>0</v>
      </c>
    </row>
    <row r="86" spans="11:15" ht="12.75">
      <c r="K86" s="213"/>
      <c r="L86" s="213"/>
      <c r="M86" s="213"/>
      <c r="N86" s="213"/>
      <c r="O86" s="213"/>
    </row>
    <row r="87" spans="11:15" ht="12.75">
      <c r="K87" s="213"/>
      <c r="L87" s="213"/>
      <c r="M87" s="214" t="s">
        <v>867</v>
      </c>
      <c r="N87" s="215">
        <f>FattureTempi!AG140</f>
        <v>169031.11999999997</v>
      </c>
      <c r="O87" s="215">
        <f>FattureTempi!AH140</f>
        <v>1341249.05</v>
      </c>
    </row>
    <row r="88" spans="13:15" ht="12.75">
      <c r="M88" s="215" t="s">
        <v>868</v>
      </c>
      <c r="O88" s="215">
        <f>FattureTempi!AH141</f>
        <v>7.934923758417979</v>
      </c>
    </row>
    <row r="89" spans="11:15" ht="12.75">
      <c r="K89" s="213"/>
      <c r="L89" s="213"/>
      <c r="M89" s="213"/>
      <c r="N89" s="213"/>
      <c r="O89" s="213"/>
    </row>
    <row r="90" spans="11:15" ht="12.75">
      <c r="K90" s="213"/>
      <c r="L90" s="213"/>
      <c r="M90" s="217" t="s">
        <v>950</v>
      </c>
      <c r="N90" s="218">
        <f>N87+N84</f>
        <v>169031.11999999997</v>
      </c>
      <c r="O90" s="218">
        <f>O87+O84</f>
        <v>1341249.05</v>
      </c>
    </row>
    <row r="91" spans="13:15" ht="36">
      <c r="M91" s="219" t="s">
        <v>951</v>
      </c>
      <c r="N91" s="220"/>
      <c r="O91" s="218">
        <f>(O90/N90)</f>
        <v>7.934923758417979</v>
      </c>
    </row>
    <row r="92" ht="12.75">
      <c r="O92" s="135"/>
    </row>
    <row r="93" spans="9:10" ht="12.75">
      <c r="I93" s="6"/>
      <c r="J93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72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4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80" t="s">
        <v>103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2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75" t="s">
        <v>102</v>
      </c>
      <c r="B5" s="276"/>
      <c r="C5" s="188" t="s">
        <v>101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1" t="s">
        <v>100</v>
      </c>
      <c r="O5" s="262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65" t="s">
        <v>99</v>
      </c>
      <c r="B7" s="284"/>
      <c r="C7" s="165">
        <f>Debiti!G6</f>
        <v>0</v>
      </c>
      <c r="D7" s="163"/>
      <c r="E7" s="270" t="s">
        <v>113</v>
      </c>
      <c r="F7" s="271"/>
      <c r="G7" s="271"/>
      <c r="H7" s="97"/>
      <c r="I7" s="184"/>
      <c r="J7" s="183"/>
      <c r="K7" s="97"/>
      <c r="L7" s="174"/>
      <c r="M7" s="182"/>
      <c r="N7" s="261" t="s">
        <v>98</v>
      </c>
      <c r="O7" s="262"/>
      <c r="P7" s="262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77" t="s">
        <v>97</v>
      </c>
      <c r="B9" s="283"/>
      <c r="C9" s="175">
        <f>ElencoFatture!O6</f>
        <v>0</v>
      </c>
      <c r="D9" s="176"/>
      <c r="E9" s="277" t="s">
        <v>91</v>
      </c>
      <c r="F9" s="278" t="s">
        <v>96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77" t="s">
        <v>95</v>
      </c>
      <c r="B10" s="278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77" t="s">
        <v>94</v>
      </c>
      <c r="B11" s="279"/>
      <c r="C11" s="175">
        <f>ElencoFatture!O8</f>
        <v>0</v>
      </c>
      <c r="D11" s="176"/>
      <c r="E11" s="277" t="s">
        <v>91</v>
      </c>
      <c r="F11" s="283"/>
      <c r="G11" s="175">
        <f>C11/100*5</f>
        <v>0</v>
      </c>
      <c r="H11" s="163"/>
      <c r="I11" s="269"/>
      <c r="J11" s="269"/>
      <c r="K11" s="97"/>
      <c r="L11" s="174"/>
      <c r="M11" s="161"/>
      <c r="N11" s="261" t="s">
        <v>93</v>
      </c>
      <c r="O11" s="262"/>
      <c r="P11" s="262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65" t="s">
        <v>92</v>
      </c>
      <c r="B13" s="266"/>
      <c r="C13" s="165">
        <f>C11</f>
        <v>0</v>
      </c>
      <c r="D13" s="173"/>
      <c r="E13" s="265" t="s">
        <v>91</v>
      </c>
      <c r="F13" s="266"/>
      <c r="G13" s="164">
        <f>C13/100*5</f>
        <v>0</v>
      </c>
      <c r="H13" s="163"/>
      <c r="I13" s="267" t="s">
        <v>90</v>
      </c>
      <c r="J13" s="268"/>
      <c r="L13" s="162" t="str">
        <f>IF(ROUND(C7,2)&lt;=ROUND(G13,2),"SI","NO")</f>
        <v>SI</v>
      </c>
      <c r="M13" s="161"/>
      <c r="N13" s="263" t="s">
        <v>89</v>
      </c>
      <c r="O13" s="264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65" t="s">
        <v>88</v>
      </c>
      <c r="B15" s="284"/>
      <c r="C15" s="165">
        <v>0</v>
      </c>
      <c r="D15" s="97"/>
      <c r="E15" s="265" t="s">
        <v>87</v>
      </c>
      <c r="F15" s="266"/>
      <c r="G15" s="164">
        <f>IF(OR(C15=0,C15="0,00"),0,C7/C15)</f>
        <v>0</v>
      </c>
      <c r="H15" s="163"/>
      <c r="I15" s="267" t="s">
        <v>86</v>
      </c>
      <c r="J15" s="268"/>
      <c r="L15" s="162" t="str">
        <f>IF(G15&lt;=0.9,"SI","NO")</f>
        <v>SI</v>
      </c>
      <c r="M15" s="161"/>
      <c r="N15" s="263" t="s">
        <v>85</v>
      </c>
      <c r="O15" s="264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86" t="s">
        <v>84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</row>
    <row r="19" spans="1:13" ht="15">
      <c r="A19" s="287" t="s">
        <v>83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</row>
    <row r="20" spans="1:13" ht="15">
      <c r="A20" s="285" t="s">
        <v>82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</row>
    <row r="21" spans="1:13" ht="15">
      <c r="A21" s="159" t="s">
        <v>81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85" t="s">
        <v>80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</row>
    <row r="23" spans="1:13" ht="15">
      <c r="A23" s="285" t="s">
        <v>79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</row>
    <row r="24" spans="1:13" ht="15">
      <c r="A24" s="285" t="s">
        <v>78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</row>
    <row r="25" spans="1:13" ht="15">
      <c r="A25" s="285" t="s">
        <v>77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</row>
    <row r="26" spans="1:13" ht="15">
      <c r="A26" s="158" t="s">
        <v>76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75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80" t="s">
        <v>72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1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75" t="s">
        <v>73</v>
      </c>
      <c r="B5" s="288"/>
      <c r="C5" s="288"/>
      <c r="D5" s="288"/>
      <c r="E5" s="288"/>
      <c r="F5" s="289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75" t="s">
        <v>74</v>
      </c>
      <c r="B6" s="288"/>
      <c r="C6" s="288"/>
      <c r="D6" s="288"/>
      <c r="E6" s="288"/>
      <c r="F6" s="288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35" t="s">
        <v>14</v>
      </c>
      <c r="B8" s="245"/>
      <c r="C8" s="246"/>
      <c r="D8" s="235" t="s">
        <v>15</v>
      </c>
      <c r="E8" s="245"/>
      <c r="F8" s="245"/>
      <c r="G8" s="245"/>
      <c r="H8" s="245"/>
      <c r="I8" s="245"/>
      <c r="J8" s="245"/>
      <c r="K8" s="246"/>
      <c r="L8" s="235" t="s">
        <v>16</v>
      </c>
      <c r="M8" s="245"/>
      <c r="N8" s="246"/>
      <c r="O8" s="235" t="s">
        <v>1</v>
      </c>
      <c r="P8" s="245"/>
      <c r="Q8" s="245"/>
      <c r="R8" s="235" t="s">
        <v>17</v>
      </c>
      <c r="S8" s="246"/>
      <c r="T8" s="235" t="s">
        <v>18</v>
      </c>
      <c r="U8" s="245"/>
      <c r="V8" s="245"/>
      <c r="W8" s="246"/>
      <c r="X8" s="235" t="s">
        <v>19</v>
      </c>
      <c r="Y8" s="245"/>
      <c r="Z8" s="245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53"/>
    </row>
    <row r="2" s="97" customFormat="1" ht="15" customHeight="1"/>
    <row r="3" spans="1:17" s="90" customFormat="1" ht="22.5" customHeight="1">
      <c r="A3" s="305" t="s">
        <v>112</v>
      </c>
      <c r="B3" s="305"/>
      <c r="C3" s="305"/>
      <c r="D3" s="305"/>
      <c r="E3" s="305"/>
      <c r="F3" s="305"/>
      <c r="G3" s="305"/>
      <c r="H3" s="305"/>
      <c r="I3" s="305"/>
      <c r="J3" s="306"/>
      <c r="K3" s="306"/>
      <c r="L3" s="306"/>
      <c r="M3" s="306"/>
      <c r="N3" s="306"/>
      <c r="O3" s="306"/>
      <c r="P3" s="306"/>
      <c r="Q3" s="152"/>
    </row>
    <row r="4" spans="1:17" s="90" customFormat="1" ht="15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4"/>
      <c r="Q4" s="152"/>
    </row>
    <row r="5" spans="1:17" s="90" customFormat="1" ht="22.5" customHeight="1">
      <c r="A5" s="292" t="s">
        <v>111</v>
      </c>
      <c r="B5" s="292"/>
      <c r="C5" s="292"/>
      <c r="D5" s="292"/>
      <c r="E5" s="292"/>
      <c r="F5" s="292"/>
      <c r="G5" s="292"/>
      <c r="H5" s="292"/>
      <c r="I5" s="293"/>
      <c r="J5" s="207" t="s">
        <v>110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300" t="s">
        <v>97</v>
      </c>
      <c r="D6" s="301"/>
      <c r="E6" s="301"/>
      <c r="F6" s="301"/>
      <c r="G6" s="302"/>
      <c r="H6" s="200">
        <v>0</v>
      </c>
      <c r="I6" s="204"/>
      <c r="J6" s="298" t="s">
        <v>97</v>
      </c>
      <c r="K6" s="298"/>
      <c r="L6" s="298"/>
      <c r="M6" s="298"/>
      <c r="N6" s="299"/>
      <c r="O6" s="205">
        <v>0</v>
      </c>
      <c r="P6" s="204"/>
    </row>
    <row r="7" spans="3:16" s="90" customFormat="1" ht="22.5" customHeight="1">
      <c r="C7" s="300" t="s">
        <v>95</v>
      </c>
      <c r="D7" s="301"/>
      <c r="E7" s="301"/>
      <c r="F7" s="301"/>
      <c r="G7" s="201"/>
      <c r="H7" s="200">
        <v>0</v>
      </c>
      <c r="I7" s="202"/>
      <c r="J7" s="296" t="s">
        <v>95</v>
      </c>
      <c r="K7" s="296"/>
      <c r="L7" s="296"/>
      <c r="M7" s="296"/>
      <c r="N7" s="297"/>
      <c r="O7" s="203">
        <v>0</v>
      </c>
      <c r="P7" s="202"/>
    </row>
    <row r="8" spans="3:16" s="90" customFormat="1" ht="22.5" customHeight="1">
      <c r="C8" s="300" t="s">
        <v>94</v>
      </c>
      <c r="D8" s="301"/>
      <c r="E8" s="301"/>
      <c r="F8" s="301"/>
      <c r="G8" s="201"/>
      <c r="H8" s="200">
        <f>H6-H7</f>
        <v>0</v>
      </c>
      <c r="I8" s="198"/>
      <c r="J8" s="294" t="s">
        <v>94</v>
      </c>
      <c r="K8" s="294"/>
      <c r="L8" s="294"/>
      <c r="M8" s="294"/>
      <c r="N8" s="295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307" t="s">
        <v>109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9"/>
    </row>
    <row r="11" spans="1:16" s="90" customFormat="1" ht="22.5" customHeight="1">
      <c r="A11" s="235" t="s">
        <v>14</v>
      </c>
      <c r="B11" s="246"/>
      <c r="C11" s="235" t="s">
        <v>15</v>
      </c>
      <c r="D11" s="245"/>
      <c r="E11" s="245"/>
      <c r="F11" s="245"/>
      <c r="G11" s="245"/>
      <c r="H11" s="245"/>
      <c r="I11" s="246"/>
      <c r="J11" s="235" t="s">
        <v>1</v>
      </c>
      <c r="K11" s="246"/>
      <c r="L11" s="150"/>
      <c r="M11" s="235" t="s">
        <v>64</v>
      </c>
      <c r="N11" s="245"/>
      <c r="O11" s="245"/>
      <c r="P11" s="246"/>
    </row>
    <row r="12" spans="1:16" ht="36" customHeight="1">
      <c r="A12" s="104" t="s">
        <v>21</v>
      </c>
      <c r="B12" s="192" t="s">
        <v>108</v>
      </c>
      <c r="C12" s="104" t="s">
        <v>24</v>
      </c>
      <c r="D12" s="105" t="s">
        <v>25</v>
      </c>
      <c r="E12" s="191" t="s">
        <v>107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106</v>
      </c>
      <c r="M12" s="129" t="s">
        <v>66</v>
      </c>
      <c r="N12" s="129" t="s">
        <v>105</v>
      </c>
      <c r="O12" s="129" t="s">
        <v>104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Debora Brocca</cp:lastModifiedBy>
  <cp:lastPrinted>2015-01-23T09:39:52Z</cp:lastPrinted>
  <dcterms:created xsi:type="dcterms:W3CDTF">1996-11-05T10:16:36Z</dcterms:created>
  <dcterms:modified xsi:type="dcterms:W3CDTF">2023-03-24T08:40:45Z</dcterms:modified>
  <cp:category/>
  <cp:version/>
  <cp:contentType/>
  <cp:contentStatus/>
</cp:coreProperties>
</file>