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'FattureTempi'!$A$1:$AI$268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<sst xmlns="http://schemas.openxmlformats.org/spreadsheetml/2006/main" count="4885" uniqueCount="1225">
  <si>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</si>
  <si>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</si>
  <si>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</si>
  <si>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</si>
  <si>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</si>
  <si>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</si>
  <si>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</si>
  <si>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</si>
  <si>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</si>
  <si>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</si>
  <si>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</si>
  <si>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</si>
  <si>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</si>
  <si>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</si>
  <si>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</si>
  <si>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</si>
  <si>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</si>
  <si>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</si>
  <si>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</si>
  <si>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</si>
  <si>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</si>
  <si>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</si>
  <si>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</si>
  <si>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</si>
  <si>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</si>
  <si>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</si>
  <si>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</si>
  <si>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</si>
  <si>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</si>
  <si>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</si>
  <si>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</si>
  <si>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</si>
  <si>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</si>
  <si>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</si>
  <si>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</si>
  <si>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</si>
  <si>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</si>
  <si>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</si>
  <si>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</si>
  <si>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</si>
  <si>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</si>
  <si>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</si>
  <si>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</si>
  <si>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</si>
  <si>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</si>
  <si>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</si>
  <si>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</si>
  <si>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</si>
  <si>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</si>
  <si>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</si>
  <si>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</si>
  <si>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</si>
  <si>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</si>
  <si>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</si>
  <si>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</si>
  <si>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</si>
  <si>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01/04/2022 - 30/06/2022</t>
  </si>
  <si>
    <t>Tempestività dei Pagamenti - Elenco Fatture Pagate - Periodo 01/04/2022 - 30/06/2022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</si>
  <si>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</si>
  <si>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</si>
  <si>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</si>
  <si>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</si>
  <si>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</si>
  <si>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</si>
  <si>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</si>
  <si>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</si>
  <si>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</si>
  <si>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</si>
  <si>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</si>
  <si>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</si>
  <si>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</si>
  <si>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</si>
  <si>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</si>
  <si>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</si>
  <si>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</si>
  <si>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</si>
  <si>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</si>
  <si>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</si>
  <si>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</si>
  <si>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</si>
  <si>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</si>
  <si>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</si>
  <si>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</si>
  <si>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</si>
  <si>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</si>
  <si>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</si>
  <si>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</si>
  <si>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</si>
  <si>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</si>
  <si>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</si>
  <si>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</si>
  <si>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</si>
  <si>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</si>
  <si>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</si>
  <si>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</si>
  <si>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</si>
  <si>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</si>
  <si>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</si>
  <si>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</si>
  <si>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</si>
  <si>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</si>
  <si>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</si>
  <si>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</si>
  <si>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</si>
  <si>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</si>
  <si>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</si>
  <si>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</si>
  <si>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</si>
  <si>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</si>
  <si>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</si>
  <si>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</si>
  <si>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</si>
  <si>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</si>
  <si>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</si>
  <si>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</si>
  <si>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18/02/2022</t>
  </si>
  <si>
    <t>0002106807</t>
  </si>
  <si>
    <t>15/02/2022</t>
  </si>
  <si>
    <t>servizio triennale 2022-2024 POLIZIALOCALE.COM - anno 2022</t>
  </si>
  <si>
    <t>SI</t>
  </si>
  <si>
    <t>ZDD34E385E</t>
  </si>
  <si>
    <t>2022</t>
  </si>
  <si>
    <t>1025</t>
  </si>
  <si>
    <t>MAGGIOLI SPA</t>
  </si>
  <si>
    <t>02066400405</t>
  </si>
  <si>
    <t>06188330150</t>
  </si>
  <si>
    <t>5</t>
  </si>
  <si>
    <t>polizia urbana</t>
  </si>
  <si>
    <t>1030103</t>
  </si>
  <si>
    <t>01/04/2022</t>
  </si>
  <si>
    <t>281</t>
  </si>
  <si>
    <t>17/03/2022</t>
  </si>
  <si>
    <t>04/04/2022</t>
  </si>
  <si>
    <t>000388</t>
  </si>
  <si>
    <t>31/01/2022</t>
  </si>
  <si>
    <t>gestione delle sanzioni al CdS x stampa - postalizzazione - rendicontazione verbali: 45 cartacei + 29 PEC</t>
  </si>
  <si>
    <t>Z261D42518</t>
  </si>
  <si>
    <t>968</t>
  </si>
  <si>
    <t>12/02/2022</t>
  </si>
  <si>
    <t>OPEN SOFTWARE S.R.L.</t>
  </si>
  <si>
    <t>02810000279</t>
  </si>
  <si>
    <t>282</t>
  </si>
  <si>
    <t>14/03/2022</t>
  </si>
  <si>
    <t>04/03/2022</t>
  </si>
  <si>
    <t>29/E</t>
  </si>
  <si>
    <t>26/02/2022</t>
  </si>
  <si>
    <t>formazione biennale 2021-2022 in materia di commercio e polizia locale - acconto</t>
  </si>
  <si>
    <t>NO</t>
  </si>
  <si>
    <t>ZBC2FE7BEB</t>
  </si>
  <si>
    <t>1295</t>
  </si>
  <si>
    <t>28/02/2022</t>
  </si>
  <si>
    <t>FORMAZIONE PIANIFICAZIONE E RICERCA di Renato Iaconi &amp; C. s.a.s.</t>
  </si>
  <si>
    <t>03096820968</t>
  </si>
  <si>
    <t>278</t>
  </si>
  <si>
    <t>28/03/2022</t>
  </si>
  <si>
    <t>PJ05058646</t>
  </si>
  <si>
    <t>fornitura carburante polizia municipale febbraio 2022</t>
  </si>
  <si>
    <t>Z3534D0452</t>
  </si>
  <si>
    <t>1373</t>
  </si>
  <si>
    <t>KUWAIT PETROLEUM ITALIA SPA</t>
  </si>
  <si>
    <t>00891951006</t>
  </si>
  <si>
    <t/>
  </si>
  <si>
    <t>1030102</t>
  </si>
  <si>
    <t>280</t>
  </si>
  <si>
    <t>fornitura carburante automezzi viabilità febbraio 2022</t>
  </si>
  <si>
    <t>3</t>
  </si>
  <si>
    <t>ufficio tecnico</t>
  </si>
  <si>
    <t>1080102</t>
  </si>
  <si>
    <t>286</t>
  </si>
  <si>
    <t>11/03/2022</t>
  </si>
  <si>
    <t>2022/1247/2</t>
  </si>
  <si>
    <t>07/03/2022</t>
  </si>
  <si>
    <t>Fornitura software applicativo sotto riportato in licenza d'uso al Comune di Salussola; Installazione e addestramento al personale</t>
  </si>
  <si>
    <t>Z193283555</t>
  </si>
  <si>
    <t>1475</t>
  </si>
  <si>
    <t>09/03/2022</t>
  </si>
  <si>
    <t>SISCOM S.P.A.</t>
  </si>
  <si>
    <t>01778000040</t>
  </si>
  <si>
    <t>6</t>
  </si>
  <si>
    <t>sindaco</t>
  </si>
  <si>
    <t>2010205</t>
  </si>
  <si>
    <t>06/04/2022</t>
  </si>
  <si>
    <t>309</t>
  </si>
  <si>
    <t>07/04/2022</t>
  </si>
  <si>
    <t>18/03/2022</t>
  </si>
  <si>
    <t>000849</t>
  </si>
  <si>
    <t>gestione delle sanzioni al CdS x stampa - postalizzazione - rendicontazione verbali: n.47 cartacei + n.44 PEC</t>
  </si>
  <si>
    <t>1560</t>
  </si>
  <si>
    <t>09/04/2022</t>
  </si>
  <si>
    <t>24/03/2022</t>
  </si>
  <si>
    <t>7F-2022</t>
  </si>
  <si>
    <t>21/03/2022</t>
  </si>
  <si>
    <t>servizio riscossione canone unico patrimoniale anno 2021</t>
  </si>
  <si>
    <t>ZDC35A6FCB</t>
  </si>
  <si>
    <t>1791</t>
  </si>
  <si>
    <t>22/03/2022</t>
  </si>
  <si>
    <t>IRTEL s.r.l.</t>
  </si>
  <si>
    <t>00873440051</t>
  </si>
  <si>
    <t>7</t>
  </si>
  <si>
    <t>vice-sindaco</t>
  </si>
  <si>
    <t>1010503</t>
  </si>
  <si>
    <t>20/04/2022</t>
  </si>
  <si>
    <t>418</t>
  </si>
  <si>
    <t>21/04/2022</t>
  </si>
  <si>
    <t>1010403</t>
  </si>
  <si>
    <t>417</t>
  </si>
  <si>
    <t>341</t>
  </si>
  <si>
    <t>ACQUISTO MATERIALE PER LAVORI DI MANUTENZIONE</t>
  </si>
  <si>
    <t>Z2E356F6AC</t>
  </si>
  <si>
    <t>1846</t>
  </si>
  <si>
    <t>23/03/2022</t>
  </si>
  <si>
    <t>NICOLOTTI &amp; C.  S.N.C.</t>
  </si>
  <si>
    <t>06380050010</t>
  </si>
  <si>
    <t>1090602</t>
  </si>
  <si>
    <t>288</t>
  </si>
  <si>
    <t>22/04/2022</t>
  </si>
  <si>
    <t>VVA/22004082</t>
  </si>
  <si>
    <t>15/03/2022</t>
  </si>
  <si>
    <t>accesso ai dati del Registro Imprese ed INI-PEC di Infocamere, per la notificazione di verbali al codice della strada a mezzo p.e.c.</t>
  </si>
  <si>
    <t>Z5730E601D</t>
  </si>
  <si>
    <t>1654</t>
  </si>
  <si>
    <t>16/03/2022</t>
  </si>
  <si>
    <t>INFOCAMERE società consortile di informatica delle Camere di Commercio Italiane</t>
  </si>
  <si>
    <t>02313821007</t>
  </si>
  <si>
    <t>279</t>
  </si>
  <si>
    <t>14/04/2022</t>
  </si>
  <si>
    <t>1022071185</t>
  </si>
  <si>
    <t>spese di spedizione verbali di contestazione CdS - gennaio</t>
  </si>
  <si>
    <t>ZB71D56F60</t>
  </si>
  <si>
    <t>1692</t>
  </si>
  <si>
    <t>POSTE ITALIANE  s.p.a.</t>
  </si>
  <si>
    <t>01114601006</t>
  </si>
  <si>
    <t>97103880585</t>
  </si>
  <si>
    <t>283</t>
  </si>
  <si>
    <t>16/04/2022</t>
  </si>
  <si>
    <t>2022/1795/2</t>
  </si>
  <si>
    <t>servizio triennale 2022-23-24 anno 2022 - Conservazione documenti informatici</t>
  </si>
  <si>
    <t>Z0C34021C2</t>
  </si>
  <si>
    <t>1772</t>
  </si>
  <si>
    <t>1010203</t>
  </si>
  <si>
    <t>307</t>
  </si>
  <si>
    <t>20PA</t>
  </si>
  <si>
    <t>assolvimento obblighi DPO 2021</t>
  </si>
  <si>
    <t>Z872C972CF</t>
  </si>
  <si>
    <t>1620</t>
  </si>
  <si>
    <t>LABOR SERVICE s.r.l. - Servizi Sicurezza e Qualità</t>
  </si>
  <si>
    <t>02171510031</t>
  </si>
  <si>
    <t>306</t>
  </si>
  <si>
    <t>13/04/2022</t>
  </si>
  <si>
    <t>000218-0C3 P</t>
  </si>
  <si>
    <t>servizio di assistenza alunni in pre/post-scuola a.s.2021/2022 - febbraio 2022</t>
  </si>
  <si>
    <t>ZEC3301629</t>
  </si>
  <si>
    <t>1570</t>
  </si>
  <si>
    <t>12/03/2022</t>
  </si>
  <si>
    <t>EUROTREND Assistenza cooperativa sociale s.c.r.l.</t>
  </si>
  <si>
    <t>01914840028</t>
  </si>
  <si>
    <t>1040203</t>
  </si>
  <si>
    <t>305</t>
  </si>
  <si>
    <t>10/04/2022</t>
  </si>
  <si>
    <t>000219-0C3 P</t>
  </si>
  <si>
    <t>pulizia uffici comunali febbraio 2022</t>
  </si>
  <si>
    <t>Z8F332EE18</t>
  </si>
  <si>
    <t>1571</t>
  </si>
  <si>
    <t>304</t>
  </si>
  <si>
    <t>228/PA</t>
  </si>
  <si>
    <t>assistenza apparecchiature di rilevazione infrazioni semaforo rosso - marzo/maggio 2022</t>
  </si>
  <si>
    <t>Z7C3246404</t>
  </si>
  <si>
    <t>1693</t>
  </si>
  <si>
    <t>Traffic Tecnology s.r.l.</t>
  </si>
  <si>
    <t>03298520242</t>
  </si>
  <si>
    <t>284</t>
  </si>
  <si>
    <t>25/03/2022</t>
  </si>
  <si>
    <t>600065868</t>
  </si>
  <si>
    <t>10/03/2022</t>
  </si>
  <si>
    <t>00572090000690 - GA - VIA SORELLE BONA  13885 SALUSSOLA BI Fatture consumi GAS febbraio</t>
  </si>
  <si>
    <t>Z8E11750A4</t>
  </si>
  <si>
    <t>1595</t>
  </si>
  <si>
    <t>Blue Meta s.p.a. Unipersonale</t>
  </si>
  <si>
    <t>02971930165</t>
  </si>
  <si>
    <t>1040303</t>
  </si>
  <si>
    <t>298</t>
  </si>
  <si>
    <t>600065869</t>
  </si>
  <si>
    <t>Fatture consumi GAS 00572090000691 - GA - VIA SORELLE BONA  13885 SALUSSOLA BI febbraio</t>
  </si>
  <si>
    <t>1600</t>
  </si>
  <si>
    <t>296</t>
  </si>
  <si>
    <t>600065870</t>
  </si>
  <si>
    <t>00572090000698 - GA - VIA ROMA  13885 SALUSSOLA BI Fatture consumi GAS febbraio</t>
  </si>
  <si>
    <t>1596</t>
  </si>
  <si>
    <t>297</t>
  </si>
  <si>
    <t>600065872</t>
  </si>
  <si>
    <t>Fatture consumi GAS 00572090000776 - GA - PIAZZA GARIBALDI 1 13885 SALUSSOLA BI febbraio</t>
  </si>
  <si>
    <t>1598</t>
  </si>
  <si>
    <t>292</t>
  </si>
  <si>
    <t>600065873</t>
  </si>
  <si>
    <t>00572090001055 - GA - VIA BIGNAMI  13885 SALUSSOLA BI Fatture consumi GAS febbraio</t>
  </si>
  <si>
    <t>1599</t>
  </si>
  <si>
    <t>1060203</t>
  </si>
  <si>
    <t>300</t>
  </si>
  <si>
    <t>600065874</t>
  </si>
  <si>
    <t>Fatture consumi GAS 00572090001210 - GA - VIA ELVO  13885 SALUSSOLA BI febbraio</t>
  </si>
  <si>
    <t>1597</t>
  </si>
  <si>
    <t>299</t>
  </si>
  <si>
    <t>600079814</t>
  </si>
  <si>
    <t>00572090000692 - GA - VIA DORZANO S.SECONDO 1 13885 SALUSSOLA BI Fatture consumi GAS febbraio</t>
  </si>
  <si>
    <t>1774</t>
  </si>
  <si>
    <t>294</t>
  </si>
  <si>
    <t>600079815</t>
  </si>
  <si>
    <t>Fatture consumi GAS 00572090000693 - GA - VIA VIGELIO  13885 SALUSSOLA BI febbraio</t>
  </si>
  <si>
    <t>1775</t>
  </si>
  <si>
    <t>295</t>
  </si>
  <si>
    <t>600079816</t>
  </si>
  <si>
    <t>00572090000694 - GA - FRAZ. ARRO  13885 SALUSSOLA BI Fatture consumi GAS febbraio</t>
  </si>
  <si>
    <t>1773</t>
  </si>
  <si>
    <t>293</t>
  </si>
  <si>
    <t>19FC000005</t>
  </si>
  <si>
    <t>fornitura acqua minerale per mensa scolastica</t>
  </si>
  <si>
    <t>1874</t>
  </si>
  <si>
    <t>UNES MAXI S.P.A.</t>
  </si>
  <si>
    <t>07515280159</t>
  </si>
  <si>
    <t>1040502</t>
  </si>
  <si>
    <t>314</t>
  </si>
  <si>
    <t>23/04/2022</t>
  </si>
  <si>
    <t>8A00103422</t>
  </si>
  <si>
    <t>0161997276 - Fattura Marzo 22: Periodo 2/22 Gen - Feb</t>
  </si>
  <si>
    <t>ZF83546E1F</t>
  </si>
  <si>
    <t>1590</t>
  </si>
  <si>
    <t>TELECOM ITALIA SPA</t>
  </si>
  <si>
    <t>00488410010</t>
  </si>
  <si>
    <t>312</t>
  </si>
  <si>
    <t>12/04/2022</t>
  </si>
  <si>
    <t>8A00104054</t>
  </si>
  <si>
    <t>0161998370 - Fattura Marzo 22: Periodo 2/22 Gen - Feb</t>
  </si>
  <si>
    <t>1591</t>
  </si>
  <si>
    <t>8A00105081</t>
  </si>
  <si>
    <t>0161998124 - Fattura Marzo 22: Periodo 2/22 Gen - Feb</t>
  </si>
  <si>
    <t>1589</t>
  </si>
  <si>
    <t>1</t>
  </si>
  <si>
    <t>01/03/2022</t>
  </si>
  <si>
    <t>Formazione aiuola con inserimento alberature in piazza Beato Pietro Levita</t>
  </si>
  <si>
    <t>ZF333A7C0F</t>
  </si>
  <si>
    <t>1745</t>
  </si>
  <si>
    <t>19/03/2022</t>
  </si>
  <si>
    <t>NEGRO SILVIA</t>
  </si>
  <si>
    <t>02506910021</t>
  </si>
  <si>
    <t>NGRSLV77R51A859D</t>
  </si>
  <si>
    <t>1090603</t>
  </si>
  <si>
    <t>287</t>
  </si>
  <si>
    <t>17/04/2022</t>
  </si>
  <si>
    <t>26/03/2022</t>
  </si>
  <si>
    <t>FATTPA 11_22</t>
  </si>
  <si>
    <t>FORNITURA NUOVO GONFALONE - CIG N. ZE2355D3F2</t>
  </si>
  <si>
    <t>ZE2355D3F2</t>
  </si>
  <si>
    <t>1561</t>
  </si>
  <si>
    <t>AR.PA.S di Trevisan Luigi &amp; Trevisan Alessandra s.n.c.</t>
  </si>
  <si>
    <t>10447750018</t>
  </si>
  <si>
    <t>2030105</t>
  </si>
  <si>
    <t>277</t>
  </si>
  <si>
    <t>8A00103503</t>
  </si>
  <si>
    <t>Fattura Marzo 22: Periodo 2/22 Gen - Feb</t>
  </si>
  <si>
    <t>Z2730E8047</t>
  </si>
  <si>
    <t>1594</t>
  </si>
  <si>
    <t>313</t>
  </si>
  <si>
    <t>FATTPA 10_22</t>
  </si>
  <si>
    <t>MESSA IN SICUREZZA DEL TERRITORIO A RISCHIO IDROGEOLOGICO IN FRAZIONE VIGELLIO - AFFIDAMENTO INCARICO PROGETTAZIONE CIG: ZF33547D71</t>
  </si>
  <si>
    <t>ZF33547D71</t>
  </si>
  <si>
    <t>1695</t>
  </si>
  <si>
    <t>Fauda Pichet  Egidio</t>
  </si>
  <si>
    <t>00475820023</t>
  </si>
  <si>
    <t>FDPGDE53H13L436L</t>
  </si>
  <si>
    <t>2090101</t>
  </si>
  <si>
    <t>420</t>
  </si>
  <si>
    <t>0000113/PA</t>
  </si>
  <si>
    <t>canone 2°sem.2021 da contratto rep. n.2499 del 14.4.2016 come modificato con GC 28 del 17.4.2019</t>
  </si>
  <si>
    <t>1875</t>
  </si>
  <si>
    <t>ENER.BIT srl</t>
  </si>
  <si>
    <t>02267460026</t>
  </si>
  <si>
    <t>1080203</t>
  </si>
  <si>
    <t>303</t>
  </si>
  <si>
    <t>152</t>
  </si>
  <si>
    <t>29/03/2022</t>
  </si>
  <si>
    <t>manutenzione montaferetri 1 trimestre 2022</t>
  </si>
  <si>
    <t>ZB83440E09</t>
  </si>
  <si>
    <t>1986</t>
  </si>
  <si>
    <t>30/03/2022</t>
  </si>
  <si>
    <t>CIMIT SERVICE s.n.c. di Mario Sferruzzi &amp; C.</t>
  </si>
  <si>
    <t>10845740017</t>
  </si>
  <si>
    <t>1100503</t>
  </si>
  <si>
    <t>285</t>
  </si>
  <si>
    <t>28/04/2022</t>
  </si>
  <si>
    <t>SVAM22-41000149</t>
  </si>
  <si>
    <t>manutenzione ascensore municipio 1 semestre 2022</t>
  </si>
  <si>
    <t>Z2C2BB0B40</t>
  </si>
  <si>
    <t>1985</t>
  </si>
  <si>
    <t>SVAM ASCENSORI S.R.L.</t>
  </si>
  <si>
    <t>01022300071</t>
  </si>
  <si>
    <t>310</t>
  </si>
  <si>
    <t>2022/2415/2</t>
  </si>
  <si>
    <t>servizio SisPago Portale PagoPA PagoInterface</t>
  </si>
  <si>
    <t>Z5734336A9</t>
  </si>
  <si>
    <t>2045</t>
  </si>
  <si>
    <t>308</t>
  </si>
  <si>
    <t>01/05/2022</t>
  </si>
  <si>
    <t>1022083521</t>
  </si>
  <si>
    <t>spese di spedizione verbali di contestazione CdS febbraio 2022</t>
  </si>
  <si>
    <t>2046</t>
  </si>
  <si>
    <t>30/04/2022</t>
  </si>
  <si>
    <t>332/2022</t>
  </si>
  <si>
    <t>VERIFICA ED AGGIORNAMENTO DATI BENI IMMOBILIARI DI PROPRIETA' COMUNALE E INSERIMENTO SULLA PIATTAFORMA MEF  DIPARTIMENTO DEL TESORO</t>
  </si>
  <si>
    <t>ZC8347C86C</t>
  </si>
  <si>
    <t>1954</t>
  </si>
  <si>
    <t>TECHNICAL DESIGN s.r.l.</t>
  </si>
  <si>
    <t>00595270042</t>
  </si>
  <si>
    <t>1010603</t>
  </si>
  <si>
    <t>289</t>
  </si>
  <si>
    <t>27/04/2022</t>
  </si>
  <si>
    <t>FATTPA 3_22</t>
  </si>
  <si>
    <t>SOSTITUZIONE MATERIALE HARDWARE SWITCH E UPS PER GUASTO ALLA RETE INFORMATICA</t>
  </si>
  <si>
    <t>Z37356F628</t>
  </si>
  <si>
    <t>1955</t>
  </si>
  <si>
    <t>TECHNO SERVICE di Gambarotto Giovanni</t>
  </si>
  <si>
    <t>01842170027</t>
  </si>
  <si>
    <t>GMBGNN58D05C665N</t>
  </si>
  <si>
    <t>311</t>
  </si>
  <si>
    <t>7/PA</t>
  </si>
  <si>
    <t>INCARICO ALLA GEOM. LACCHIA GIULIA DI COLLABORAZIONE CON L'UFFICIO TECNICO COMUNALE PER L'ANNO 2022</t>
  </si>
  <si>
    <t>ZE83492836</t>
  </si>
  <si>
    <t>2111</t>
  </si>
  <si>
    <t>05/04/2022</t>
  </si>
  <si>
    <t>LACCHIA GIULIA</t>
  </si>
  <si>
    <t>LCCGLI96T67A859I</t>
  </si>
  <si>
    <t>423</t>
  </si>
  <si>
    <t>04/05/2022</t>
  </si>
  <si>
    <t>600127911</t>
  </si>
  <si>
    <t>00572090000855 - GA - VIA DUCA D'AOSTA 7 13885 SALUSSOLA BI Fatture consumi GAS genn/marz 2022</t>
  </si>
  <si>
    <t>2104</t>
  </si>
  <si>
    <t>1070103</t>
  </si>
  <si>
    <t>447</t>
  </si>
  <si>
    <t>26/04/2022</t>
  </si>
  <si>
    <t>PJ05180365</t>
  </si>
  <si>
    <t>31/03/2022</t>
  </si>
  <si>
    <t>fornitura carburante marzo 2022</t>
  </si>
  <si>
    <t>2113</t>
  </si>
  <si>
    <t>478</t>
  </si>
  <si>
    <t>05/05/2022</t>
  </si>
  <si>
    <t>fornitura carburante per automezzi Viabilità marzo 2022</t>
  </si>
  <si>
    <t>421</t>
  </si>
  <si>
    <t>fornitura carburante per mezzi falcianti/vari marzo 2022</t>
  </si>
  <si>
    <t>422</t>
  </si>
  <si>
    <t>001084</t>
  </si>
  <si>
    <t>GESTIONE DELLA FIRMA DIGITALE DEI VERBALI AL CODICE DELLA STRADA EMESSI  CON IL SOFTWARE  DENOMINATO "POLICITY"</t>
  </si>
  <si>
    <t>Z62355D2C8</t>
  </si>
  <si>
    <t>2114</t>
  </si>
  <si>
    <t>480</t>
  </si>
  <si>
    <t>SF00057202</t>
  </si>
  <si>
    <t>gestione impianti mese di marzo 2022</t>
  </si>
  <si>
    <t>307464092F</t>
  </si>
  <si>
    <t>2099</t>
  </si>
  <si>
    <t>ENEL SOLE S.r.l.</t>
  </si>
  <si>
    <t>15844561009</t>
  </si>
  <si>
    <t>02322600541</t>
  </si>
  <si>
    <t>302</t>
  </si>
  <si>
    <t>03/05/2022</t>
  </si>
  <si>
    <t>FR-249/B/AGR</t>
  </si>
  <si>
    <t>ACQUISTO 2 CORONE ALLORO PER COMMEMORAZIONE ECCIDIO DI SALUSSOLA</t>
  </si>
  <si>
    <t>ZEF356F5BF</t>
  </si>
  <si>
    <t>2112</t>
  </si>
  <si>
    <t>Azienda Agricola SALINO DIEGO</t>
  </si>
  <si>
    <t>01585980020</t>
  </si>
  <si>
    <t>SLNDGI50B27C363T</t>
  </si>
  <si>
    <t>1010102</t>
  </si>
  <si>
    <t>291</t>
  </si>
  <si>
    <t>91/AP</t>
  </si>
  <si>
    <t>sorveglianza sanitaria 2022</t>
  </si>
  <si>
    <t>ZCB347C93B</t>
  </si>
  <si>
    <t>2115</t>
  </si>
  <si>
    <t>CRAB MEDICINA AMBIENTE S.R.L.</t>
  </si>
  <si>
    <t>01650590027</t>
  </si>
  <si>
    <t>301</t>
  </si>
  <si>
    <t>08/04/2022</t>
  </si>
  <si>
    <t>18/PA</t>
  </si>
  <si>
    <t>servizio trasporto scolastico 2021/2022 marzo 2022</t>
  </si>
  <si>
    <t>Z7132F32E0</t>
  </si>
  <si>
    <t>2158</t>
  </si>
  <si>
    <t>NUOVA VIVIANI s.r.l.</t>
  </si>
  <si>
    <t>01548970027</t>
  </si>
  <si>
    <t>1040503</t>
  </si>
  <si>
    <t>469</t>
  </si>
  <si>
    <t>07/05/2022</t>
  </si>
  <si>
    <t>V0-48236</t>
  </si>
  <si>
    <t>ticket restaurant digitali per personale dipendente - RICARICA APRILE 2022</t>
  </si>
  <si>
    <t>Z5234DA321</t>
  </si>
  <si>
    <t>2200</t>
  </si>
  <si>
    <t>Day Ristoservice s.p.a.</t>
  </si>
  <si>
    <t>03543000370</t>
  </si>
  <si>
    <t>1010803</t>
  </si>
  <si>
    <t>450</t>
  </si>
  <si>
    <t>08/05/2022</t>
  </si>
  <si>
    <t>2022412022000001031</t>
  </si>
  <si>
    <t>energia elettrica salone polivalente genn/febb 2022</t>
  </si>
  <si>
    <t>5551630600</t>
  </si>
  <si>
    <t>2198</t>
  </si>
  <si>
    <t>EGEA Commerciale s.r.l.</t>
  </si>
  <si>
    <t>02439760162</t>
  </si>
  <si>
    <t>458</t>
  </si>
  <si>
    <t>2022412022000001032</t>
  </si>
  <si>
    <t>energia elettrica ex scuola Vigellio genn/febb 2022</t>
  </si>
  <si>
    <t>2199</t>
  </si>
  <si>
    <t>453</t>
  </si>
  <si>
    <t>2022412022000001033</t>
  </si>
  <si>
    <t>energia elettrica ex scuola Arro genn/febb 2022</t>
  </si>
  <si>
    <t>2195</t>
  </si>
  <si>
    <t>452</t>
  </si>
  <si>
    <t>2022412022000001034</t>
  </si>
  <si>
    <t>energia elettrica via Dante 52 (campanile) genn/febb 2022</t>
  </si>
  <si>
    <t>2196</t>
  </si>
  <si>
    <t>455</t>
  </si>
  <si>
    <t>2022412022000001035</t>
  </si>
  <si>
    <t>energia elettrica locali Sezione Primavera genn/febb 2022</t>
  </si>
  <si>
    <t>2191</t>
  </si>
  <si>
    <t>454</t>
  </si>
  <si>
    <t>2022412022000001036</t>
  </si>
  <si>
    <t>energia elettrica Museo genn/febb 2022</t>
  </si>
  <si>
    <t>2194</t>
  </si>
  <si>
    <t>461</t>
  </si>
  <si>
    <t>2022412022000001037</t>
  </si>
  <si>
    <t>energia elettrica palestra genn/febb 2022</t>
  </si>
  <si>
    <t>2188</t>
  </si>
  <si>
    <t>459</t>
  </si>
  <si>
    <t>2022412022000001038</t>
  </si>
  <si>
    <t>energia elettrica scuola primaria genn/febb 2022</t>
  </si>
  <si>
    <t>2190</t>
  </si>
  <si>
    <t>456</t>
  </si>
  <si>
    <t>2022412022000001039</t>
  </si>
  <si>
    <t>energia elettrica scuola secondaria genn/febb 2022</t>
  </si>
  <si>
    <t>2193</t>
  </si>
  <si>
    <t>457</t>
  </si>
  <si>
    <t>2022412022000001040</t>
  </si>
  <si>
    <t>energia elettrica area pic-nic Prelle genn/febb 2022</t>
  </si>
  <si>
    <t>2197</t>
  </si>
  <si>
    <t>460</t>
  </si>
  <si>
    <t>2022412022000001041</t>
  </si>
  <si>
    <t>energia elettrica municipio genn/febb 2022</t>
  </si>
  <si>
    <t>2192</t>
  </si>
  <si>
    <t>451</t>
  </si>
  <si>
    <t>2022412022000001042</t>
  </si>
  <si>
    <t>energia elettrica illuminazione pubblica  POD 593398 e 711640 genn/febb 2022</t>
  </si>
  <si>
    <t>2189</t>
  </si>
  <si>
    <t>462</t>
  </si>
  <si>
    <t>2022412022000001043</t>
  </si>
  <si>
    <t>energia elettrica videosorveglianza genn/febb 2022</t>
  </si>
  <si>
    <t>2187</t>
  </si>
  <si>
    <t>477</t>
  </si>
  <si>
    <t>CN22000211</t>
  </si>
  <si>
    <t>smaltimento rifiuti mese di marzo tonn 23,609</t>
  </si>
  <si>
    <t>08686711FC</t>
  </si>
  <si>
    <t>2232</t>
  </si>
  <si>
    <t>A.S.R.A.B. spa</t>
  </si>
  <si>
    <t>01929160024</t>
  </si>
  <si>
    <t>1090503</t>
  </si>
  <si>
    <t>414</t>
  </si>
  <si>
    <t>202200002667</t>
  </si>
  <si>
    <t>scodellamento mensa scolastica a.s.2021/2022 marzo 2022</t>
  </si>
  <si>
    <t>Z3532E4423</t>
  </si>
  <si>
    <t>2269</t>
  </si>
  <si>
    <t>LAVORINT S.P.A.</t>
  </si>
  <si>
    <t>06961760722</t>
  </si>
  <si>
    <t>467</t>
  </si>
  <si>
    <t>12/05/2022</t>
  </si>
  <si>
    <t>238</t>
  </si>
  <si>
    <t>mensa anno scolastico 2021/2022 marzo 2022</t>
  </si>
  <si>
    <t>8823959153</t>
  </si>
  <si>
    <t>2247</t>
  </si>
  <si>
    <t>11/04/2022</t>
  </si>
  <si>
    <t>RISTORO BIELLESE snc</t>
  </si>
  <si>
    <t>01241460029</t>
  </si>
  <si>
    <t>470</t>
  </si>
  <si>
    <t>09/05/2022</t>
  </si>
  <si>
    <t>0000329/PA</t>
  </si>
  <si>
    <t>servizio igiene urbana marzo 2022</t>
  </si>
  <si>
    <t>2270</t>
  </si>
  <si>
    <t>S.E.A.B. SOCIETA' ECOLOGICA AREA BIELLESE S.P.A.</t>
  </si>
  <si>
    <t>02132350022</t>
  </si>
  <si>
    <t>415</t>
  </si>
  <si>
    <t>101</t>
  </si>
  <si>
    <t>aggio su attività accertativa coattiva e oneri di riscossione</t>
  </si>
  <si>
    <t>Z5D30B05DC</t>
  </si>
  <si>
    <t>2252</t>
  </si>
  <si>
    <t>STAT SERVIZI srl</t>
  </si>
  <si>
    <t>10319040969</t>
  </si>
  <si>
    <t>416</t>
  </si>
  <si>
    <t>11/05/2022</t>
  </si>
  <si>
    <t>6 / 768 / 2022</t>
  </si>
  <si>
    <t>gestione stipendi e adempimenti connessi 1 trimestre 2022</t>
  </si>
  <si>
    <t>ZD82FC74F4</t>
  </si>
  <si>
    <t>2248</t>
  </si>
  <si>
    <t>ALMA s.p.a.</t>
  </si>
  <si>
    <t>00572290047</t>
  </si>
  <si>
    <t>440</t>
  </si>
  <si>
    <t>6920220419000310</t>
  </si>
  <si>
    <t>RIMBORSO ANTICIPO CONVERSAZIONI LINEA 0161998602</t>
  </si>
  <si>
    <t>Z8C3521B48</t>
  </si>
  <si>
    <t>2251</t>
  </si>
  <si>
    <t>0</t>
  </si>
  <si>
    <t>10/05/2022</t>
  </si>
  <si>
    <t>6920220419000320</t>
  </si>
  <si>
    <t>RESTITUZIONE ANCITICIPO CONVERSAZIONI LINEA TELEFONICA 0161998150</t>
  </si>
  <si>
    <t>2249</t>
  </si>
  <si>
    <t>6820220419000004</t>
  </si>
  <si>
    <t>Linea Valore PA x 10 mesi del 2022 - genn/febb 2022</t>
  </si>
  <si>
    <t>2135</t>
  </si>
  <si>
    <t>473</t>
  </si>
  <si>
    <t>06/05/2022</t>
  </si>
  <si>
    <t>474</t>
  </si>
  <si>
    <t>6820220419000006</t>
  </si>
  <si>
    <t>2136</t>
  </si>
  <si>
    <t>475</t>
  </si>
  <si>
    <t>476</t>
  </si>
  <si>
    <t>0002117239</t>
  </si>
  <si>
    <t>ACQUISTO MODULISTICA NECESSARIA ALLO SVOLGIMENTO DEI REFERENDUM ABROGATIVI - FORMULARIO - SEMESTRALE</t>
  </si>
  <si>
    <t>ZAE35EF322</t>
  </si>
  <si>
    <t>2400</t>
  </si>
  <si>
    <t>19/04/2022</t>
  </si>
  <si>
    <t>468</t>
  </si>
  <si>
    <t>17/05/2022</t>
  </si>
  <si>
    <t>000353-0C3 P</t>
  </si>
  <si>
    <t>pulizia uffici comunali marzo 2022</t>
  </si>
  <si>
    <t>2402</t>
  </si>
  <si>
    <t>465</t>
  </si>
  <si>
    <t>16/05/2022</t>
  </si>
  <si>
    <t>001301</t>
  </si>
  <si>
    <t>gestione delle sanzioni al CdS x stampa - postalizzazione - rendicontazione verbali: n 36 cartacei + n 29 PEC</t>
  </si>
  <si>
    <t>2346</t>
  </si>
  <si>
    <t>479</t>
  </si>
  <si>
    <t>14/05/2022</t>
  </si>
  <si>
    <t>001421</t>
  </si>
  <si>
    <t>gestione delle sanzioni al CdS x stampa - postalizzazione - rendicontazione verbali</t>
  </si>
  <si>
    <t>2370</t>
  </si>
  <si>
    <t>15/04/2022</t>
  </si>
  <si>
    <t>733</t>
  </si>
  <si>
    <t>ACQUISTO PRODOTTI DISERBANTI PER TRATTAMENTI CIGLI STRADALI E AREE VERDI</t>
  </si>
  <si>
    <t>ZB635DBC85</t>
  </si>
  <si>
    <t>2401</t>
  </si>
  <si>
    <t>CEREALFARINE dei f.lli Perazzone SRL</t>
  </si>
  <si>
    <t>00369500020</t>
  </si>
  <si>
    <t>419</t>
  </si>
  <si>
    <t>19FC000006</t>
  </si>
  <si>
    <t>2371</t>
  </si>
  <si>
    <t>471</t>
  </si>
  <si>
    <t>600143985</t>
  </si>
  <si>
    <t>00572090000690 - GA - VIA SORELLE BONA  13885 SALUSSOLA BI Fatture consumi GAS marzo</t>
  </si>
  <si>
    <t>2378</t>
  </si>
  <si>
    <t>444</t>
  </si>
  <si>
    <t>15/05/2022</t>
  </si>
  <si>
    <t>600143986</t>
  </si>
  <si>
    <t>Fatture consumi GAS 00572090000691 - GA - VIA SORELLE BONA  13885 SALUSSOLA BI marzo</t>
  </si>
  <si>
    <t>2376</t>
  </si>
  <si>
    <t>442</t>
  </si>
  <si>
    <t>600143987</t>
  </si>
  <si>
    <t>00572090000698 - GA - VIA ROMA  13885 SALUSSOLA BI Fatture consumi GAS marzo</t>
  </si>
  <si>
    <t>2372</t>
  </si>
  <si>
    <t>443</t>
  </si>
  <si>
    <t>600143989</t>
  </si>
  <si>
    <t>Fatture consumi GAS 00572090000776 - GA - PIAZZA GARIBALDI 1 13885 SALUSSOLA BI marzo</t>
  </si>
  <si>
    <t>2374</t>
  </si>
  <si>
    <t>441</t>
  </si>
  <si>
    <t>600143990</t>
  </si>
  <si>
    <t>00572090001055 - GA - VIA BIGNAMI  13885 SALUSSOLA BI Fatture consumi GAS marzo</t>
  </si>
  <si>
    <t>2368</t>
  </si>
  <si>
    <t>446</t>
  </si>
  <si>
    <t>600143991</t>
  </si>
  <si>
    <t>Fatture consumi GAS 00572090001210 - GA - VIA ELVO  13885 SALUSSOLA BI marzo</t>
  </si>
  <si>
    <t>2373</t>
  </si>
  <si>
    <t>445</t>
  </si>
  <si>
    <t>10163</t>
  </si>
  <si>
    <t>ACQUISTO MATERIALE  E DISPOSITIVI DI CONTRASTO PANDEMIA</t>
  </si>
  <si>
    <t>Z94358F48E</t>
  </si>
  <si>
    <t>2021</t>
  </si>
  <si>
    <t>CANTELLO s.r.l.</t>
  </si>
  <si>
    <t>04610760011</t>
  </si>
  <si>
    <t>449</t>
  </si>
  <si>
    <t>29/04/2022</t>
  </si>
  <si>
    <t>10PA</t>
  </si>
  <si>
    <t>ACQUISTO MATERIALE DI ARREDO PER UFFICI COMUNALI.</t>
  </si>
  <si>
    <t>Z5A35205F6</t>
  </si>
  <si>
    <t>1956</t>
  </si>
  <si>
    <t>BONDA CLAUDIO  di E. e R. Bonda &amp; C. s.n.c.</t>
  </si>
  <si>
    <t>01497260024</t>
  </si>
  <si>
    <t>448</t>
  </si>
  <si>
    <t>7X01077346</t>
  </si>
  <si>
    <t>ADESIONE CONVENZIONE CONSIP TELEFONIA MOBILE 8- FORNITURA LINEE MOBILI PER UTENZE COMUNALI FEBBRAIO/MAR 2022</t>
  </si>
  <si>
    <t>ZF83212991</t>
  </si>
  <si>
    <t>2369</t>
  </si>
  <si>
    <t>472</t>
  </si>
  <si>
    <t>000367-0C3 P</t>
  </si>
  <si>
    <t>servizio di assistenza alunni in pre/post-scuola a.s.2021/2022 marzo 2022</t>
  </si>
  <si>
    <t>2438</t>
  </si>
  <si>
    <t>466</t>
  </si>
  <si>
    <t>19/05/2022</t>
  </si>
  <si>
    <t>0000128/PA</t>
  </si>
  <si>
    <t>Rilievo carichi esogeni 2020</t>
  </si>
  <si>
    <t>464</t>
  </si>
  <si>
    <t>0000129/PA</t>
  </si>
  <si>
    <t>2019</t>
  </si>
  <si>
    <t>463</t>
  </si>
  <si>
    <t>14PA</t>
  </si>
  <si>
    <t>ACQUISTO MATERIALE CARTOLERIA PER UFFICI COMUNALI.</t>
  </si>
  <si>
    <t>Z4C35E41BA</t>
  </si>
  <si>
    <t>2531</t>
  </si>
  <si>
    <t>1010202</t>
  </si>
  <si>
    <t>18/05/2022</t>
  </si>
  <si>
    <t>542</t>
  </si>
  <si>
    <t>22/05/2022</t>
  </si>
  <si>
    <t>E/2</t>
  </si>
  <si>
    <t>spargimento sale anni 2021/2022</t>
  </si>
  <si>
    <t>ZA534118E5</t>
  </si>
  <si>
    <t>2517</t>
  </si>
  <si>
    <t>S.G.GIARDINI di Grotti Stefano</t>
  </si>
  <si>
    <t>02526340027</t>
  </si>
  <si>
    <t>1080103</t>
  </si>
  <si>
    <t>571</t>
  </si>
  <si>
    <t>E/3</t>
  </si>
  <si>
    <t>sgombero neve inverno 2021/2022: fisso €.600 + 8 ore x €.55</t>
  </si>
  <si>
    <t>Z302FA47DE</t>
  </si>
  <si>
    <t>2518</t>
  </si>
  <si>
    <t>570</t>
  </si>
  <si>
    <t>0000486/PA</t>
  </si>
  <si>
    <t>servizio igiene urbana aprile 2022</t>
  </si>
  <si>
    <t>2643</t>
  </si>
  <si>
    <t>608</t>
  </si>
  <si>
    <t>01/06/2022</t>
  </si>
  <si>
    <t>28/05/2022</t>
  </si>
  <si>
    <t>03/06/2022</t>
  </si>
  <si>
    <t>98/1</t>
  </si>
  <si>
    <t>LAVORI DI SOSTITUZIONE E FORNITURA DI RISERVA DI LAMAPADE SEMAFORO COMUNALE</t>
  </si>
  <si>
    <t>ZB7358EC57</t>
  </si>
  <si>
    <t>2679</t>
  </si>
  <si>
    <t>ODO S.R.L.</t>
  </si>
  <si>
    <t>02678680022</t>
  </si>
  <si>
    <t>569</t>
  </si>
  <si>
    <t>29/05/2022</t>
  </si>
  <si>
    <t>254/00</t>
  </si>
  <si>
    <t>supporto amministrativo/contabile al personale del servizio economico finanziario del Comune di Salussola mesi di gennaio e febbraio 2022.</t>
  </si>
  <si>
    <t>Z3D3520116</t>
  </si>
  <si>
    <t>2674</t>
  </si>
  <si>
    <t>NUMERARIA S.R.L.</t>
  </si>
  <si>
    <t>02625230020</t>
  </si>
  <si>
    <t>1010303</t>
  </si>
  <si>
    <t>552</t>
  </si>
  <si>
    <t>30/05/2022</t>
  </si>
  <si>
    <t>255/00</t>
  </si>
  <si>
    <t>Supporto amministrativo/contabile al personale del servizio economico finanziario del Comune di Salussola mesi di aprile/ giugno 2022.</t>
  </si>
  <si>
    <t>Z6635D9F1D</t>
  </si>
  <si>
    <t>2675</t>
  </si>
  <si>
    <t>553</t>
  </si>
  <si>
    <t>000080/PA</t>
  </si>
  <si>
    <t>RINNOVO LICENZE TARGA SYSTEM PER LA GESTIONE DI APPARECCHIATURE DI RILEVAZIONE E CONTROLLO DEL TRAFFICO ART 80 CDS  E VIDEOSORVEGLIANZA</t>
  </si>
  <si>
    <t>ZC535DBE9A</t>
  </si>
  <si>
    <t>2676</t>
  </si>
  <si>
    <t>ALLSYSTEM-1 Srl</t>
  </si>
  <si>
    <t>01933640029</t>
  </si>
  <si>
    <t>573</t>
  </si>
  <si>
    <t>1022110523</t>
  </si>
  <si>
    <t>spese di spedizione verbali di contestazione CdS marzo 2022</t>
  </si>
  <si>
    <t>2607</t>
  </si>
  <si>
    <t>576</t>
  </si>
  <si>
    <t>27/05/2022</t>
  </si>
  <si>
    <t>134/AP</t>
  </si>
  <si>
    <t>2747</t>
  </si>
  <si>
    <t>543</t>
  </si>
  <si>
    <t>INDAGINE SUPPLEMENTARE E VERIFICA STRUTTURALE MONTAFERETRI CIMITERI</t>
  </si>
  <si>
    <t>Z7C358EB25</t>
  </si>
  <si>
    <t>2606</t>
  </si>
  <si>
    <t>566</t>
  </si>
  <si>
    <t>40/PA/2022</t>
  </si>
  <si>
    <t>costo copia multifunzione scuola primaria gennaio/marzo 2022</t>
  </si>
  <si>
    <t>Z982C42680</t>
  </si>
  <si>
    <t>2677</t>
  </si>
  <si>
    <t>MANITOBA G.G. s.r.l.</t>
  </si>
  <si>
    <t>01525590020</t>
  </si>
  <si>
    <t>1040202</t>
  </si>
  <si>
    <t>550</t>
  </si>
  <si>
    <t>noleggio multifunzione scuola primaria aprile/giugno 2022</t>
  </si>
  <si>
    <t>1040204</t>
  </si>
  <si>
    <t>551</t>
  </si>
  <si>
    <t>39/PA/2022</t>
  </si>
  <si>
    <t>costo copia multifunzione (b/n €.0,009 - col.€.0,068) gennaio/marzo 2022</t>
  </si>
  <si>
    <t>Z0A1EA02E3</t>
  </si>
  <si>
    <t>2678</t>
  </si>
  <si>
    <t>548</t>
  </si>
  <si>
    <t>noleggio multifunzione aprile/maggio 2022</t>
  </si>
  <si>
    <t>1010204</t>
  </si>
  <si>
    <t>549</t>
  </si>
  <si>
    <t>E/1</t>
  </si>
  <si>
    <t>servizio sgombero neve dal 1.12.2020 al 31.3.2023</t>
  </si>
  <si>
    <t>Z372FA48C6</t>
  </si>
  <si>
    <t>2403</t>
  </si>
  <si>
    <t>SPINA MICHAEL</t>
  </si>
  <si>
    <t>02617810029</t>
  </si>
  <si>
    <t>SPNMHL91D22A859M</t>
  </si>
  <si>
    <t>572</t>
  </si>
  <si>
    <t>11/PA</t>
  </si>
  <si>
    <t>2779</t>
  </si>
  <si>
    <t>578</t>
  </si>
  <si>
    <t>20/05/2022</t>
  </si>
  <si>
    <t>02/06/2022</t>
  </si>
  <si>
    <t>19FC000007</t>
  </si>
  <si>
    <t>02/05/2022</t>
  </si>
  <si>
    <t>2776</t>
  </si>
  <si>
    <t>563</t>
  </si>
  <si>
    <t>135</t>
  </si>
  <si>
    <t>Acconto gestione banca dati TARI 2022</t>
  </si>
  <si>
    <t>ZCA34DC088</t>
  </si>
  <si>
    <t>2778</t>
  </si>
  <si>
    <t>610</t>
  </si>
  <si>
    <t>0000215/PA</t>
  </si>
  <si>
    <t>MANUTENZIONE IMPIANTI ILLUMINAZIONE PUBBLICA</t>
  </si>
  <si>
    <t>Z5935AC610</t>
  </si>
  <si>
    <t>2775</t>
  </si>
  <si>
    <t>567</t>
  </si>
  <si>
    <t>0002119911</t>
  </si>
  <si>
    <t>ACQUISTO MATERIALE  PER REFERENDUM  COMUNALI 12 GIUGNO 2022.</t>
  </si>
  <si>
    <t>Z3F35FB1D2</t>
  </si>
  <si>
    <t>2780</t>
  </si>
  <si>
    <t>547</t>
  </si>
  <si>
    <t>FR-365/B/AGR</t>
  </si>
  <si>
    <t>ACQUISTO CORONE ALLORO PER 25 APRILE.</t>
  </si>
  <si>
    <t>Z3C35DAC4E</t>
  </si>
  <si>
    <t>2781</t>
  </si>
  <si>
    <t>536</t>
  </si>
  <si>
    <t>PJ05303060</t>
  </si>
  <si>
    <t>fornitura carburante per automezzi Viabilità aprile 2022</t>
  </si>
  <si>
    <t>2777</t>
  </si>
  <si>
    <t>568</t>
  </si>
  <si>
    <t>fornitura benzina per auto Polizia Municipale aprile 2022</t>
  </si>
  <si>
    <t>574</t>
  </si>
  <si>
    <t>0000408/PA</t>
  </si>
  <si>
    <t>SERVIZIO DI GESTIONE DEGLI ECOCENTRI CONSORTILI - CONSUNTIVO ANNO 2021</t>
  </si>
  <si>
    <t>2464</t>
  </si>
  <si>
    <t>609</t>
  </si>
  <si>
    <t>CN22000290</t>
  </si>
  <si>
    <t>smaltimento rifiuti mese di aprile tonn 19,825</t>
  </si>
  <si>
    <t>2855</t>
  </si>
  <si>
    <t>607</t>
  </si>
  <si>
    <t>04/06/2022</t>
  </si>
  <si>
    <t>202200003579</t>
  </si>
  <si>
    <t>scodellamento mensa scolastica a.s.2021/2022 aprile 2022</t>
  </si>
  <si>
    <t>2933</t>
  </si>
  <si>
    <t>546</t>
  </si>
  <si>
    <t>08/06/2022</t>
  </si>
  <si>
    <t>31/PA</t>
  </si>
  <si>
    <t>servizio trasporto scolastico 2021/2022 aprile 2022</t>
  </si>
  <si>
    <t>2833</t>
  </si>
  <si>
    <t>554</t>
  </si>
  <si>
    <t>324</t>
  </si>
  <si>
    <t>mensa anno scolastico 2021/2022 aprile</t>
  </si>
  <si>
    <t>2959</t>
  </si>
  <si>
    <t>555</t>
  </si>
  <si>
    <t>10/06/2022</t>
  </si>
  <si>
    <t>13/05/2022</t>
  </si>
  <si>
    <t>001738</t>
  </si>
  <si>
    <t>gestione delle sanzioni al CdS x stampa - postalizzazione - rendicontazione verbali: n 45 cartacei + n 24 PEC</t>
  </si>
  <si>
    <t>2984</t>
  </si>
  <si>
    <t>575</t>
  </si>
  <si>
    <t>11/06/2022</t>
  </si>
  <si>
    <t>000475-0C3 P</t>
  </si>
  <si>
    <t>servizio di assistenza alunni in pre/post-scuola a.s.2021/2022 aprile</t>
  </si>
  <si>
    <t>3045</t>
  </si>
  <si>
    <t>545</t>
  </si>
  <si>
    <t>13/06/2022</t>
  </si>
  <si>
    <t>000476-0C3 P</t>
  </si>
  <si>
    <t>pulizia uffici comunali aprile 2022</t>
  </si>
  <si>
    <t>3046</t>
  </si>
  <si>
    <t>544</t>
  </si>
  <si>
    <t>4220122800006126</t>
  </si>
  <si>
    <t>Fattura Maggio 22: Periodo 3/22 Mar - Apr</t>
  </si>
  <si>
    <t>3060</t>
  </si>
  <si>
    <t>559</t>
  </si>
  <si>
    <t>15/06/2022</t>
  </si>
  <si>
    <t>8A00252090</t>
  </si>
  <si>
    <t>Z140E3A2A6</t>
  </si>
  <si>
    <t>3059</t>
  </si>
  <si>
    <t>556</t>
  </si>
  <si>
    <t>8A00251856</t>
  </si>
  <si>
    <t>3062</t>
  </si>
  <si>
    <t>557</t>
  </si>
  <si>
    <t>16/06/2022</t>
  </si>
  <si>
    <t>8A00251447</t>
  </si>
  <si>
    <t>3061</t>
  </si>
  <si>
    <t>558</t>
  </si>
  <si>
    <t>8A00253222</t>
  </si>
  <si>
    <t>3065</t>
  </si>
  <si>
    <t>560</t>
  </si>
  <si>
    <t>8A00250130</t>
  </si>
  <si>
    <t>Linea Valore PA x 10 mesi del 2022 e 2 mesi del 2023</t>
  </si>
  <si>
    <t>3064</t>
  </si>
  <si>
    <t>562</t>
  </si>
  <si>
    <t>8A00255318</t>
  </si>
  <si>
    <t>3063</t>
  </si>
  <si>
    <t>561</t>
  </si>
  <si>
    <t>600148385</t>
  </si>
  <si>
    <t>00572090000690 - GA - VIA SORELLE BONA  13885 SALUSSOLA BI Fatture consumi GAS aprile</t>
  </si>
  <si>
    <t>3021</t>
  </si>
  <si>
    <t>539</t>
  </si>
  <si>
    <t>12/06/2022</t>
  </si>
  <si>
    <t>600148386</t>
  </si>
  <si>
    <t>Fatture consumi GAS 00572090000691 - GA - VIA SORELLE BONA  13885 SALUSSOLA BI aprile</t>
  </si>
  <si>
    <t>3017</t>
  </si>
  <si>
    <t>564</t>
  </si>
  <si>
    <t>600148387</t>
  </si>
  <si>
    <t>00572090000698 - GA - VIA ROMA  13885 SALUSSOLA BI Fatture consumi GAS aprile</t>
  </si>
  <si>
    <t>3034</t>
  </si>
  <si>
    <t>538</t>
  </si>
  <si>
    <t>600148389</t>
  </si>
  <si>
    <t>Fatture consumi GAS 00572090000776 - GA - PIAZZA GARIBALDI 1 13885 SALUSSOLA BI aprile</t>
  </si>
  <si>
    <t>3018</t>
  </si>
  <si>
    <t>537</t>
  </si>
  <si>
    <t>600148390</t>
  </si>
  <si>
    <t>00572090001055 - GA - VIA BIGNAMI  13885 SALUSSOLA BI Fatture consumi GAS aprile</t>
  </si>
  <si>
    <t>3020</t>
  </si>
  <si>
    <t>565</t>
  </si>
  <si>
    <t>600148391</t>
  </si>
  <si>
    <t>Fatture consumi GAS 00572090001210 - GA - VIA ELVO  13885 SALUSSOLA BI aprile</t>
  </si>
  <si>
    <t>3019</t>
  </si>
  <si>
    <t>540</t>
  </si>
  <si>
    <t>541</t>
  </si>
  <si>
    <t>25/05/2022</t>
  </si>
  <si>
    <t>2022027620</t>
  </si>
  <si>
    <t>DELIB.ARG/elt 74/08-ART.6.1 lett.c SCAMBIO SUL POSTO SSA00000396</t>
  </si>
  <si>
    <t>3193</t>
  </si>
  <si>
    <t>G.S.E. spa Gestore Servizi Energetici</t>
  </si>
  <si>
    <t>05754381001</t>
  </si>
  <si>
    <t>*</t>
  </si>
  <si>
    <t>18/06/2022</t>
  </si>
  <si>
    <t>19FC000008</t>
  </si>
  <si>
    <t>3211</t>
  </si>
  <si>
    <t>21/05/2022</t>
  </si>
  <si>
    <t>652</t>
  </si>
  <si>
    <t>20/06/2022</t>
  </si>
  <si>
    <t>2022/4129/2</t>
  </si>
  <si>
    <t>manutenzione software aggiuntiva 2022</t>
  </si>
  <si>
    <t>ZDC33B0AE4</t>
  </si>
  <si>
    <t>3197</t>
  </si>
  <si>
    <t>650</t>
  </si>
  <si>
    <t>19/06/2022</t>
  </si>
  <si>
    <t>2022/4120/2</t>
  </si>
  <si>
    <t>manutenzione prodotti software triennio 2022 - acconto</t>
  </si>
  <si>
    <t>ZEC2FC8EEF</t>
  </si>
  <si>
    <t>3198</t>
  </si>
  <si>
    <t>651</t>
  </si>
  <si>
    <t>0000277/PA</t>
  </si>
  <si>
    <t>24/05/2022</t>
  </si>
  <si>
    <t>MANUTENZIONE IMPIANTI ILLUMINAZIONE PUBBLICA aprile</t>
  </si>
  <si>
    <t>3247</t>
  </si>
  <si>
    <t>637</t>
  </si>
  <si>
    <t>23/06/2022</t>
  </si>
  <si>
    <t>0000282/PA</t>
  </si>
  <si>
    <t>SERVIZIO DI IGIENE URBANA CONFERIMENTI PRESSO L'ECOCENTRO DI CERRIONE 2021</t>
  </si>
  <si>
    <t>2931</t>
  </si>
  <si>
    <t>620</t>
  </si>
  <si>
    <t>0000594/PA</t>
  </si>
  <si>
    <t>GESTIONE ORDINARIA DISCARICA DI MASSERANO 2021</t>
  </si>
  <si>
    <t>3112</t>
  </si>
  <si>
    <t>621</t>
  </si>
  <si>
    <t>17/06/2022</t>
  </si>
  <si>
    <t>BPA2022000866</t>
  </si>
  <si>
    <t>bollettazione acqua H2O km.0 genn/apr 2022</t>
  </si>
  <si>
    <t>3154</t>
  </si>
  <si>
    <t>SERVIZIO IDRICO INTEGRATO S.P.A.</t>
  </si>
  <si>
    <t>01985420023</t>
  </si>
  <si>
    <t>94005970028</t>
  </si>
  <si>
    <t>626</t>
  </si>
  <si>
    <t>BPA2022001032</t>
  </si>
  <si>
    <t>bollettazione acqua Municipio genn/apr 2022</t>
  </si>
  <si>
    <t>3189</t>
  </si>
  <si>
    <t>622</t>
  </si>
  <si>
    <t>BPA2022001033</t>
  </si>
  <si>
    <t>bollettazione acqua fontane ASL genn/apr 2022</t>
  </si>
  <si>
    <t>3166</t>
  </si>
  <si>
    <t>625</t>
  </si>
  <si>
    <t>BPA2022001034</t>
  </si>
  <si>
    <t>bollettazione acqua ex scuole via Dorzano genn/apr 2022</t>
  </si>
  <si>
    <t>3170</t>
  </si>
  <si>
    <t>624</t>
  </si>
  <si>
    <t>BPA2022001036</t>
  </si>
  <si>
    <t>bollettazione acqua museo genn/apr 2022</t>
  </si>
  <si>
    <t>3171</t>
  </si>
  <si>
    <t>632</t>
  </si>
  <si>
    <t>BPA2022001037</t>
  </si>
  <si>
    <t>bollettazione acqua polivalente genn/apr 2022 (DA SPOSTARE SU IMP 97)</t>
  </si>
  <si>
    <t>3179</t>
  </si>
  <si>
    <t>631</t>
  </si>
  <si>
    <t>BPA2022001038</t>
  </si>
  <si>
    <t>bollettazione acqua campo sportivo genn/apr 2022 (DA SPOSTARE SU IMP 97)</t>
  </si>
  <si>
    <t>3175</t>
  </si>
  <si>
    <t>BPA2022001039</t>
  </si>
  <si>
    <t>bollettazione acqua scuola primaria genn/apr 2022</t>
  </si>
  <si>
    <t>3180</t>
  </si>
  <si>
    <t>628</t>
  </si>
  <si>
    <t>BPA2022001041</t>
  </si>
  <si>
    <t>bollettazione acqua ex scuola Via Sorelle Bona genn/apr 2022</t>
  </si>
  <si>
    <t>3186</t>
  </si>
  <si>
    <t>623</t>
  </si>
  <si>
    <t>BPA2022001042</t>
  </si>
  <si>
    <t>bollettazione acqua scuola secondaria genn/apr 2022</t>
  </si>
  <si>
    <t>3157</t>
  </si>
  <si>
    <t>629</t>
  </si>
  <si>
    <t>BPA2022001132</t>
  </si>
  <si>
    <t>bollettazione acqua fontan via Vialardi 2 genn/apr 2022</t>
  </si>
  <si>
    <t>3173</t>
  </si>
  <si>
    <t>BPA2022001403</t>
  </si>
  <si>
    <t>bollettazione acqua fontan p.zza IX marzo genn/apr 2022</t>
  </si>
  <si>
    <t>3191</t>
  </si>
  <si>
    <t>BPA2022001404</t>
  </si>
  <si>
    <t>bollettazione acqua fontana via Q. Sella genn/apr 2022</t>
  </si>
  <si>
    <t>3183</t>
  </si>
  <si>
    <t>BPA2022001405</t>
  </si>
  <si>
    <t>bollettazione acqua fontana via C. Nani genn/apr 2022</t>
  </si>
  <si>
    <t>3185</t>
  </si>
  <si>
    <t>BPA2022001406</t>
  </si>
  <si>
    <t>bollettazione acqua fontana via Roppolo genn/apr 2022</t>
  </si>
  <si>
    <t>3165</t>
  </si>
  <si>
    <t>BPA2022001407</t>
  </si>
  <si>
    <t>bollettazione acqua fontana via M. Libertà genn/apr 2022</t>
  </si>
  <si>
    <t>3184</t>
  </si>
  <si>
    <t>BPA2022001408</t>
  </si>
  <si>
    <t>3155</t>
  </si>
  <si>
    <t>BPA2022001409</t>
  </si>
  <si>
    <t>bollettazione acqua fontana via Zimone genn/apr 2022</t>
  </si>
  <si>
    <t>3156</t>
  </si>
  <si>
    <t>BPA2022001410</t>
  </si>
  <si>
    <t>bollettazione acqua fontana via Mazzini genn/apr 2022</t>
  </si>
  <si>
    <t>3158</t>
  </si>
  <si>
    <t>BPA2022001411</t>
  </si>
  <si>
    <t>bollettazione acqua fontana via Vigellio genn/apr 2022</t>
  </si>
  <si>
    <t>3160</t>
  </si>
  <si>
    <t>BPA2022001412</t>
  </si>
  <si>
    <t>bollettazione acqua fontana via Dante A. genn/apr 2022</t>
  </si>
  <si>
    <t>3181</t>
  </si>
  <si>
    <t>BPA2022001413</t>
  </si>
  <si>
    <t>3190</t>
  </si>
  <si>
    <t>BPA2022001414</t>
  </si>
  <si>
    <t>bollettazione acqua fontana via Gazzetto genn/apr 2022</t>
  </si>
  <si>
    <t>3188</t>
  </si>
  <si>
    <t>BPA2022001415</t>
  </si>
  <si>
    <t>bollettazione acqua fontana via Rivette genn/apr 2022</t>
  </si>
  <si>
    <t>3192</t>
  </si>
  <si>
    <t>BPA2022001416</t>
  </si>
  <si>
    <t>bollettazione acqua servizi piazza Marelli genn/apr 2022</t>
  </si>
  <si>
    <t>3172</t>
  </si>
  <si>
    <t>627</t>
  </si>
  <si>
    <t>BPA2022001535</t>
  </si>
  <si>
    <t>3178</t>
  </si>
  <si>
    <t>BPA2022001035</t>
  </si>
  <si>
    <t>3187</t>
  </si>
  <si>
    <t>BPA2022001040</t>
  </si>
  <si>
    <t>bollettazione acqua palestra genn/apr 2022</t>
  </si>
  <si>
    <t>3167</t>
  </si>
  <si>
    <t>630</t>
  </si>
  <si>
    <t>1022143162</t>
  </si>
  <si>
    <t>spese di spedizione verbali di contestazione CdS - aprile</t>
  </si>
  <si>
    <t>3292</t>
  </si>
  <si>
    <t>642</t>
  </si>
  <si>
    <t>161</t>
  </si>
  <si>
    <t>26/05/2022</t>
  </si>
  <si>
    <t>SERVIZIO DI DERATTIZZAZIONE 2022 - polivalente</t>
  </si>
  <si>
    <t>Z6535ACB42</t>
  </si>
  <si>
    <t>3363</t>
  </si>
  <si>
    <t>BIORAT di Scaffidi Antonino e Scaffidi Luca S.N.C.</t>
  </si>
  <si>
    <t>01999620022</t>
  </si>
  <si>
    <t>635</t>
  </si>
  <si>
    <t>25/06/2022</t>
  </si>
  <si>
    <t>DERATTIZZAZIONE 2022 - Arro + Vigellio + S.Secondo</t>
  </si>
  <si>
    <t>634</t>
  </si>
  <si>
    <t>SERVIZIO DI DERATTIZZAZIONE 2022 -  municipio</t>
  </si>
  <si>
    <t>633</t>
  </si>
  <si>
    <t>SERVIZIO DI DERATTIZZAZIONE 2022 - campo sportivo e parco via Mafferia</t>
  </si>
  <si>
    <t>636</t>
  </si>
  <si>
    <t>0002124336</t>
  </si>
  <si>
    <t>ACQUISTO PRATICHE PER REFERENDUM  COMUNALI 12 GIUGNO 2022</t>
  </si>
  <si>
    <t>3405</t>
  </si>
  <si>
    <t>31/05/2022</t>
  </si>
  <si>
    <t>646</t>
  </si>
  <si>
    <t>30/06/2022</t>
  </si>
  <si>
    <t>371/00</t>
  </si>
  <si>
    <t>Supporto amministrativo/contabile al personale del servizio economico finanziario maggio 2022</t>
  </si>
  <si>
    <t>3427</t>
  </si>
  <si>
    <t>647</t>
  </si>
  <si>
    <t>01/07/2022</t>
  </si>
  <si>
    <t>14/PA</t>
  </si>
  <si>
    <t>3481</t>
  </si>
  <si>
    <t>656</t>
  </si>
  <si>
    <t>03/07/2022</t>
  </si>
  <si>
    <t>600190820</t>
  </si>
  <si>
    <t>Fatture consumi GAS 00572090000855 - GA - VIA DUCA D'AOSTA 7 13885 SALUSSOLA BI marzo/maggio 2022</t>
  </si>
  <si>
    <t>3461</t>
  </si>
  <si>
    <t>643</t>
  </si>
  <si>
    <t>PJ05425350</t>
  </si>
  <si>
    <t>fornitura carburante per automezzi Viabilità maggio 2022</t>
  </si>
  <si>
    <t>3460</t>
  </si>
  <si>
    <t>638</t>
  </si>
  <si>
    <t>02/07/2022</t>
  </si>
  <si>
    <t>fornitura benzina per auto Polizia Municipale maggio 2022</t>
  </si>
  <si>
    <t>641</t>
  </si>
  <si>
    <t>fornitura carburante per mezzi falcianti/vari maggio 2022</t>
  </si>
  <si>
    <t>639</t>
  </si>
  <si>
    <t>173/AP</t>
  </si>
  <si>
    <t>3459</t>
  </si>
  <si>
    <t>644</t>
  </si>
  <si>
    <t>77/E</t>
  </si>
  <si>
    <t>07/06/2022</t>
  </si>
  <si>
    <t>consultazione banca dati biennale 2021-2022 in materia di commercio e polizia locale - acconto 2022</t>
  </si>
  <si>
    <t>Z4B2FE7FC7</t>
  </si>
  <si>
    <t>3566</t>
  </si>
  <si>
    <t>640</t>
  </si>
  <si>
    <t>07/07/2022</t>
  </si>
  <si>
    <t>CN22000369</t>
  </si>
  <si>
    <t>smaltimento rifiuti mese di maggio tonn 19,942</t>
  </si>
  <si>
    <t>3565</t>
  </si>
  <si>
    <t>618</t>
  </si>
  <si>
    <t>0000685/PA</t>
  </si>
  <si>
    <t>servizio igiene urbana maggio 2022</t>
  </si>
  <si>
    <t>3564</t>
  </si>
  <si>
    <t>619</t>
  </si>
  <si>
    <t>50/PA</t>
  </si>
  <si>
    <t>servizio trasporto scolastico 2021/2022 maggio</t>
  </si>
  <si>
    <t>3610</t>
  </si>
  <si>
    <t>09/06/2022</t>
  </si>
  <si>
    <t>648</t>
  </si>
  <si>
    <t>08/07/2022</t>
  </si>
  <si>
    <t>402</t>
  </si>
  <si>
    <t>mensa anno scolastico 2021/2022 maggio</t>
  </si>
  <si>
    <t>3649</t>
  </si>
  <si>
    <t>649</t>
  </si>
  <si>
    <t>10/07/2022</t>
  </si>
  <si>
    <t>0000314/PA</t>
  </si>
  <si>
    <t>MANUTENZIONE IMPIANTI ILLUMINAZIONE PUBBLICA maggio</t>
  </si>
  <si>
    <t>3609</t>
  </si>
  <si>
    <t>09/07/2022</t>
  </si>
  <si>
    <t>202200004404</t>
  </si>
  <si>
    <t>scodellamento mensa scolastica a.s.2021/2022 maggio</t>
  </si>
  <si>
    <t>3611</t>
  </si>
  <si>
    <t>645</t>
  </si>
  <si>
    <t>209</t>
  </si>
  <si>
    <t>aggiornamento banca dati TARI, verifiche, accertamenti in concessione</t>
  </si>
  <si>
    <t>3526</t>
  </si>
  <si>
    <t>653</t>
  </si>
  <si>
    <t>22/06/2022</t>
  </si>
  <si>
    <t>50</t>
  </si>
  <si>
    <t>21/06/2022</t>
  </si>
  <si>
    <t>NC non contabilizzata perchè fattura 40 del14.05.2022 già rifiutata</t>
  </si>
  <si>
    <t>ZE235DAEE3</t>
  </si>
  <si>
    <t>3847</t>
  </si>
  <si>
    <t>MARASCO ALBERTO</t>
  </si>
  <si>
    <t>02306020021</t>
  </si>
  <si>
    <t>MRSLRT63D04H047S</t>
  </si>
  <si>
    <t>10</t>
  </si>
  <si>
    <t>assess.servizi cimiteriali</t>
  </si>
  <si>
    <t>21/07/2022</t>
  </si>
  <si>
    <t>TOTALI FATTURE:</t>
  </si>
  <si>
    <t>IND. TEMPESTIVITA' FATTURE:</t>
  </si>
  <si>
    <t>COMUNE DI SANDIGLIANO</t>
  </si>
  <si>
    <t>rimborso libri di testo scuola primaria a.s. 2021/2022 alunni Rosa Davide e Carenzo Maia, residenti a Salussola</t>
  </si>
  <si>
    <t>MINISTERO DELL'INTERNO</t>
  </si>
  <si>
    <t>Comune di SALUSSOLA corrispettivo per il rilascio di n 15 carte d'identità elettroniche - mese di marzo</t>
  </si>
  <si>
    <t>FCA Italy s.p.a.</t>
  </si>
  <si>
    <t>AMMINISTRATORE LOCALE, CANELLA MASSIMO, FCA Italy S.p.A.</t>
  </si>
  <si>
    <t>REGIONE PIEMONTE - IRAP</t>
  </si>
  <si>
    <t>F24EP (ACCREDITO TESORERIA PROVINCIALE STATO PER TAB B)</t>
  </si>
  <si>
    <t>Motorizzazione Civile C.E.D.</t>
  </si>
  <si>
    <t>1°trim. 2022 servizio telematico di accesso agli archivi della Motorizzazione Civile</t>
  </si>
  <si>
    <t>L'Arca Consulenza Assicurativa di Gianni Coda &amp; C. S.A.S</t>
  </si>
  <si>
    <t>Polizza RCA FIAT Punto targata CP466AJ RATEO scad.10/10/2022</t>
  </si>
  <si>
    <t>Z1135823B4</t>
  </si>
  <si>
    <t>COMUNE DI SALUSSOLA</t>
  </si>
  <si>
    <t>incentivi RUP lavori piazza Beato Pietro</t>
  </si>
  <si>
    <t>incentivo RUP per OPERE DI MESSA IN SICUREZZA RIO CANTONO IN SEGUITO AD EVENTO ALLUVIONALI</t>
  </si>
  <si>
    <t>BANCA SELLA S.P.A.</t>
  </si>
  <si>
    <t>(SC) - INT. LIQUIDAZIONI PREC (CASSA)</t>
  </si>
  <si>
    <t>(CO) - RECUPERO BOLLI GIORNALE DI CASSA ADDEBITATI A ENTI DI TESORERIA (CASSA)</t>
  </si>
  <si>
    <t>CANELLA MASSIMO</t>
  </si>
  <si>
    <t>Indennità di funzione Assessore</t>
  </si>
  <si>
    <t>Chioda Manuela</t>
  </si>
  <si>
    <t>Indennità di funzione Sindaco</t>
  </si>
  <si>
    <t>POZZO VALTER</t>
  </si>
  <si>
    <t>Indennità di funzione Vice Sindaco</t>
  </si>
  <si>
    <t>BANDA MUSICALE DI SALUSSOLA</t>
  </si>
  <si>
    <t>Assegnazione di un contributo, a titolo di rimborso spese, per il servizio del XXV aprile</t>
  </si>
  <si>
    <t>COMUNE DI RIETI</t>
  </si>
  <si>
    <t>annullato</t>
  </si>
  <si>
    <t>ECONOMO COMUNALE</t>
  </si>
  <si>
    <t>rimborso spese economali 1°trimestre 2022</t>
  </si>
  <si>
    <t>MINISTERO DELLE FINANZE   -AGENZIA DELLE ENTRATE</t>
  </si>
  <si>
    <t>INAIL SEDE BIELLA</t>
  </si>
  <si>
    <t>PAGOPA N.2 (CASSA)</t>
  </si>
  <si>
    <t>Camera di Commercio I.A.A. Biella/Vercelli/Novara/VCO</t>
  </si>
  <si>
    <t>PAGOPA (CASSA)</t>
  </si>
  <si>
    <t>DONA' ERICA</t>
  </si>
  <si>
    <t>1^ rata - Assegnazione borsa di studio a.s. 2020/2021</t>
  </si>
  <si>
    <t>Comune di SALUSSOLA corrispettivo per il rilascio di n 8 carte d'identità elettroniche - mese di aprile</t>
  </si>
  <si>
    <t>Comune di SALUSSOLA corrispettivo per il rilascio di n 8 carte d'identità elettroniche - mese di maggio</t>
  </si>
  <si>
    <t>A.T.L. Agenzia accoglienza e promozione turistica locale Biella Valsesia Vercell</t>
  </si>
  <si>
    <t>contributo annuale 2022</t>
  </si>
  <si>
    <t>AMMINISTRATORE LOCALE Canella Massimo FCA Italy s.p.a. (permessi di febbraio,marzo 2022)</t>
  </si>
  <si>
    <t>14/06/2022</t>
  </si>
  <si>
    <t>GE.FI.L. - Gestione Fiscalità Locale s.p.a.</t>
  </si>
  <si>
    <t>quota Consorzio Baraggia 2022 per miglioramento fondiario</t>
  </si>
  <si>
    <t>ASSOCIAZIONE DI VOLONTARIATO V.P.S.</t>
  </si>
  <si>
    <t>trasferimento fondi per BUONI SPESA EMERGENZA COVID-19</t>
  </si>
  <si>
    <t>A.S.D. GAGLIANICO 1974</t>
  </si>
  <si>
    <t>Party Sport 2022</t>
  </si>
  <si>
    <t>SLOWLAND PIEMONTE</t>
  </si>
  <si>
    <t>QUOTA ASSOCIATIVA PER IL PROGETTO "SLOWLAND PIEMONTE" PER L'ANNO 2022 - ab 1872 x € 0,30</t>
  </si>
  <si>
    <t>24/06/2022</t>
  </si>
  <si>
    <t>DIVERSI</t>
  </si>
  <si>
    <t>ONORARI COMPONENTI DI SEGGIO N.1 (CASSA)</t>
  </si>
  <si>
    <t>ONORARI COMPONENTI DI SEGGIO N.2 (CASSA)</t>
  </si>
  <si>
    <t>29/06/2022</t>
  </si>
  <si>
    <t>ACCIO FEDERICA</t>
  </si>
  <si>
    <t>Rimborso tassa di concorso revocato di n.1 posto di " ISTRUTTORE AMMINISTRATIVO " Categoria C - Posizione Economica C1</t>
  </si>
  <si>
    <t>Liquidazione Polizza 230283 RCA trattore comunale BP272Z.</t>
  </si>
  <si>
    <t>Z9136F0D0D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</si>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</sst>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4" fontId="39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Alignment="1" quotePrefix="1">
      <alignment horizontal="center"/>
    </xf>
    <xf numFmtId="4" fontId="40" fillId="22" borderId="0" xfId="48" applyNumberFormat="1" applyFont="1" applyFill="1" applyBorder="1" applyAlignment="1" applyProtection="1">
      <alignment horizontal="center" vertical="center" wrapText="1"/>
      <protection/>
    </xf>
    <xf numFmtId="4" fontId="40" fillId="22" borderId="0" xfId="48" applyNumberFormat="1" applyFont="1" applyFill="1" applyBorder="1" applyAlignment="1" applyProtection="1">
      <alignment horizontal="right" vertical="center" wrapText="1"/>
      <protection/>
    </xf>
    <xf numFmtId="0" fontId="40" fillId="22" borderId="0" xfId="48" applyNumberFormat="1" applyFont="1" applyFill="1" applyBorder="1" applyAlignment="1" applyProtection="1">
      <alignment horizontal="center" vertical="center" wrapText="1"/>
      <protection/>
    </xf>
    <xf numFmtId="0" fontId="40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8" borderId="21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0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2"/>
    </row>
    <row r="2" spans="1:12" s="62" customFormat="1" ht="22.5" customHeight="1">
      <c r="A2" s="223" t="s">
        <v>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6" t="s">
        <v>55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5" t="s">
        <v>13</v>
      </c>
      <c r="AB4" s="232"/>
      <c r="AC4" s="232"/>
      <c r="AD4" s="232"/>
      <c r="AE4" s="232"/>
      <c r="AF4" s="232"/>
      <c r="AG4" s="236"/>
      <c r="AH4" s="32">
        <v>30</v>
      </c>
    </row>
    <row r="5" spans="1:34" s="15" customFormat="1" ht="22.5" customHeight="1">
      <c r="A5" s="226" t="s">
        <v>14</v>
      </c>
      <c r="B5" s="234"/>
      <c r="C5" s="227"/>
      <c r="D5" s="226" t="s">
        <v>15</v>
      </c>
      <c r="E5" s="234"/>
      <c r="F5" s="234"/>
      <c r="G5" s="234"/>
      <c r="H5" s="227"/>
      <c r="I5" s="226" t="s">
        <v>16</v>
      </c>
      <c r="J5" s="234"/>
      <c r="K5" s="227"/>
      <c r="L5" s="226" t="s">
        <v>1</v>
      </c>
      <c r="M5" s="234"/>
      <c r="N5" s="234"/>
      <c r="O5" s="226" t="s">
        <v>17</v>
      </c>
      <c r="P5" s="227"/>
      <c r="Q5" s="226" t="s">
        <v>18</v>
      </c>
      <c r="R5" s="234"/>
      <c r="S5" s="234"/>
      <c r="T5" s="227"/>
      <c r="U5" s="226" t="s">
        <v>19</v>
      </c>
      <c r="V5" s="234"/>
      <c r="W5" s="234"/>
      <c r="X5" s="58" t="s">
        <v>47</v>
      </c>
      <c r="Y5" s="226" t="s">
        <v>20</v>
      </c>
      <c r="Z5" s="227"/>
      <c r="AA5" s="228" t="s">
        <v>41</v>
      </c>
      <c r="AB5" s="229"/>
      <c r="AC5" s="229"/>
      <c r="AD5" s="229"/>
      <c r="AE5" s="229"/>
      <c r="AF5" s="229"/>
      <c r="AG5" s="229"/>
      <c r="AH5" s="23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0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3" t="s">
        <v>54</v>
      </c>
      <c r="B3" s="224"/>
      <c r="C3" s="224"/>
      <c r="D3" s="224"/>
      <c r="E3" s="224"/>
      <c r="F3" s="224"/>
      <c r="G3" s="224"/>
      <c r="H3" s="224"/>
      <c r="I3" s="224"/>
      <c r="J3" s="224"/>
      <c r="K3" s="239"/>
      <c r="L3" s="239"/>
      <c r="M3" s="239"/>
      <c r="N3" s="239"/>
      <c r="O3" s="239"/>
      <c r="P3" s="239"/>
      <c r="Q3" s="239"/>
      <c r="R3" s="240"/>
    </row>
    <row r="4" spans="1:18" ht="22.5" customHeight="1">
      <c r="A4" s="223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40"/>
    </row>
    <row r="5" spans="1:18" s="62" customFormat="1" ht="22.5" customHeight="1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41" t="s">
        <v>13</v>
      </c>
      <c r="L5" s="242"/>
      <c r="M5" s="242"/>
      <c r="N5" s="242"/>
      <c r="O5" s="242"/>
      <c r="P5" s="242"/>
      <c r="Q5" s="24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6"/>
  <sheetViews>
    <sheetView showGridLines="0" tabSelected="1" zoomScalePageLayoutView="0" workbookViewId="0" topLeftCell="O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44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6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8" t="s">
        <v>57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5"/>
      <c r="AE4" s="249"/>
      <c r="AF4" s="249"/>
      <c r="AG4" s="249"/>
      <c r="AH4" s="250"/>
      <c r="AI4" s="251"/>
    </row>
    <row r="5" spans="1:35" s="90" customFormat="1" ht="22.5" customHeight="1">
      <c r="A5" s="228" t="s">
        <v>14</v>
      </c>
      <c r="B5" s="252"/>
      <c r="C5" s="253"/>
      <c r="D5" s="228" t="s">
        <v>15</v>
      </c>
      <c r="E5" s="252"/>
      <c r="F5" s="252"/>
      <c r="G5" s="252"/>
      <c r="H5" s="252"/>
      <c r="I5" s="252"/>
      <c r="J5" s="252"/>
      <c r="K5" s="253"/>
      <c r="L5" s="228" t="s">
        <v>16</v>
      </c>
      <c r="M5" s="252"/>
      <c r="N5" s="253"/>
      <c r="O5" s="228" t="s">
        <v>1</v>
      </c>
      <c r="P5" s="252"/>
      <c r="Q5" s="252"/>
      <c r="R5" s="228" t="s">
        <v>17</v>
      </c>
      <c r="S5" s="253"/>
      <c r="T5" s="228" t="s">
        <v>18</v>
      </c>
      <c r="U5" s="252"/>
      <c r="V5" s="252"/>
      <c r="W5" s="253"/>
      <c r="X5" s="228" t="s">
        <v>19</v>
      </c>
      <c r="Y5" s="252"/>
      <c r="Z5" s="252"/>
      <c r="AA5" s="103" t="s">
        <v>47</v>
      </c>
      <c r="AB5" s="228" t="s">
        <v>20</v>
      </c>
      <c r="AC5" s="253"/>
      <c r="AD5" s="228" t="s">
        <v>64</v>
      </c>
      <c r="AE5" s="256"/>
      <c r="AF5" s="256"/>
      <c r="AG5" s="256"/>
      <c r="AH5" s="256"/>
      <c r="AI5" s="251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54"/>
      <c r="AK6" s="255"/>
      <c r="AL6" s="25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7">
        <v>2022</v>
      </c>
      <c r="B8" s="107">
        <v>105</v>
      </c>
      <c r="C8" s="107" t="s">
        <v>115</v>
      </c>
      <c r="D8" s="189" t="s">
        <v>116</v>
      </c>
      <c r="E8" s="107" t="s">
        <v>117</v>
      </c>
      <c r="F8" s="107" t="s">
        <v>118</v>
      </c>
      <c r="G8" s="207">
        <v>463.6</v>
      </c>
      <c r="H8" s="207">
        <v>83.6</v>
      </c>
      <c r="I8" s="107" t="s">
        <v>119</v>
      </c>
      <c r="J8" s="207">
        <f aca="true" t="shared" si="0" ref="J8:J39">IF(I8="SI",G8-H8,G8)</f>
        <v>380</v>
      </c>
      <c r="K8" s="189" t="s">
        <v>120</v>
      </c>
      <c r="L8" s="107" t="s">
        <v>121</v>
      </c>
      <c r="M8" s="107" t="s">
        <v>122</v>
      </c>
      <c r="N8" s="107" t="s">
        <v>117</v>
      </c>
      <c r="O8" s="107" t="s">
        <v>123</v>
      </c>
      <c r="P8" s="107" t="s">
        <v>124</v>
      </c>
      <c r="Q8" s="107" t="s">
        <v>125</v>
      </c>
      <c r="R8" s="107" t="s">
        <v>126</v>
      </c>
      <c r="S8" s="107" t="s">
        <v>127</v>
      </c>
      <c r="T8" s="107" t="s">
        <v>128</v>
      </c>
      <c r="U8" s="107">
        <v>1130</v>
      </c>
      <c r="V8" s="107">
        <v>5</v>
      </c>
      <c r="W8" s="107">
        <v>4</v>
      </c>
      <c r="X8" s="107">
        <v>2022</v>
      </c>
      <c r="Y8" s="107">
        <v>543</v>
      </c>
      <c r="Z8" s="107">
        <v>0</v>
      </c>
      <c r="AA8" s="107" t="s">
        <v>129</v>
      </c>
      <c r="AB8" s="107" t="s">
        <v>130</v>
      </c>
      <c r="AC8" s="107" t="s">
        <v>129</v>
      </c>
      <c r="AD8" s="208" t="s">
        <v>131</v>
      </c>
      <c r="AE8" s="208" t="s">
        <v>132</v>
      </c>
      <c r="AF8" s="208">
        <f aca="true" t="shared" si="1" ref="AF8:AF39">AE8-AD8</f>
        <v>18</v>
      </c>
      <c r="AG8" s="209">
        <f aca="true" t="shared" si="2" ref="AG8:AG39">IF(AI8="SI",0,J8)</f>
        <v>380</v>
      </c>
      <c r="AH8" s="210">
        <f aca="true" t="shared" si="3" ref="AH8:AH39">AG8*AF8</f>
        <v>6840</v>
      </c>
      <c r="AI8" s="211"/>
    </row>
    <row r="9" spans="1:35" ht="15">
      <c r="A9" s="107">
        <v>2022</v>
      </c>
      <c r="B9" s="107">
        <v>118</v>
      </c>
      <c r="C9" s="107" t="s">
        <v>115</v>
      </c>
      <c r="D9" s="189" t="s">
        <v>133</v>
      </c>
      <c r="E9" s="107" t="s">
        <v>134</v>
      </c>
      <c r="F9" s="107" t="s">
        <v>135</v>
      </c>
      <c r="G9" s="207">
        <v>270.84</v>
      </c>
      <c r="H9" s="207">
        <v>48.84</v>
      </c>
      <c r="I9" s="107" t="s">
        <v>119</v>
      </c>
      <c r="J9" s="207">
        <f t="shared" si="0"/>
        <v>221.99999999999997</v>
      </c>
      <c r="K9" s="189" t="s">
        <v>136</v>
      </c>
      <c r="L9" s="107" t="s">
        <v>121</v>
      </c>
      <c r="M9" s="107" t="s">
        <v>137</v>
      </c>
      <c r="N9" s="107" t="s">
        <v>138</v>
      </c>
      <c r="O9" s="107" t="s">
        <v>139</v>
      </c>
      <c r="P9" s="107" t="s">
        <v>140</v>
      </c>
      <c r="Q9" s="107" t="s">
        <v>140</v>
      </c>
      <c r="R9" s="107" t="s">
        <v>126</v>
      </c>
      <c r="S9" s="107" t="s">
        <v>127</v>
      </c>
      <c r="T9" s="107" t="s">
        <v>128</v>
      </c>
      <c r="U9" s="107">
        <v>1130</v>
      </c>
      <c r="V9" s="107">
        <v>10</v>
      </c>
      <c r="W9" s="107">
        <v>1</v>
      </c>
      <c r="X9" s="107">
        <v>2022</v>
      </c>
      <c r="Y9" s="107">
        <v>167</v>
      </c>
      <c r="Z9" s="107">
        <v>0</v>
      </c>
      <c r="AA9" s="107" t="s">
        <v>129</v>
      </c>
      <c r="AB9" s="107" t="s">
        <v>141</v>
      </c>
      <c r="AC9" s="107" t="s">
        <v>129</v>
      </c>
      <c r="AD9" s="211" t="s">
        <v>142</v>
      </c>
      <c r="AE9" s="211" t="s">
        <v>132</v>
      </c>
      <c r="AF9" s="211">
        <f t="shared" si="1"/>
        <v>21</v>
      </c>
      <c r="AG9" s="209">
        <f t="shared" si="2"/>
        <v>221.99999999999997</v>
      </c>
      <c r="AH9" s="210">
        <f t="shared" si="3"/>
        <v>4661.999999999999</v>
      </c>
      <c r="AI9" s="211"/>
    </row>
    <row r="10" spans="1:35" ht="15">
      <c r="A10" s="107">
        <v>2022</v>
      </c>
      <c r="B10" s="107">
        <v>126</v>
      </c>
      <c r="C10" s="107" t="s">
        <v>143</v>
      </c>
      <c r="D10" s="189" t="s">
        <v>144</v>
      </c>
      <c r="E10" s="107" t="s">
        <v>145</v>
      </c>
      <c r="F10" s="107" t="s">
        <v>146</v>
      </c>
      <c r="G10" s="207">
        <v>250</v>
      </c>
      <c r="H10" s="207">
        <v>0</v>
      </c>
      <c r="I10" s="107" t="s">
        <v>147</v>
      </c>
      <c r="J10" s="207">
        <f t="shared" si="0"/>
        <v>250</v>
      </c>
      <c r="K10" s="189" t="s">
        <v>148</v>
      </c>
      <c r="L10" s="107" t="s">
        <v>121</v>
      </c>
      <c r="M10" s="107" t="s">
        <v>149</v>
      </c>
      <c r="N10" s="107" t="s">
        <v>150</v>
      </c>
      <c r="O10" s="107" t="s">
        <v>151</v>
      </c>
      <c r="P10" s="107" t="s">
        <v>152</v>
      </c>
      <c r="Q10" s="107" t="s">
        <v>152</v>
      </c>
      <c r="R10" s="107" t="s">
        <v>126</v>
      </c>
      <c r="S10" s="107" t="s">
        <v>127</v>
      </c>
      <c r="T10" s="107" t="s">
        <v>128</v>
      </c>
      <c r="U10" s="107">
        <v>1130</v>
      </c>
      <c r="V10" s="107">
        <v>5</v>
      </c>
      <c r="W10" s="107">
        <v>4</v>
      </c>
      <c r="X10" s="107">
        <v>2022</v>
      </c>
      <c r="Y10" s="107">
        <v>4</v>
      </c>
      <c r="Z10" s="107">
        <v>0</v>
      </c>
      <c r="AA10" s="107" t="s">
        <v>129</v>
      </c>
      <c r="AB10" s="107" t="s">
        <v>153</v>
      </c>
      <c r="AC10" s="107" t="s">
        <v>129</v>
      </c>
      <c r="AD10" s="211" t="s">
        <v>154</v>
      </c>
      <c r="AE10" s="211" t="s">
        <v>132</v>
      </c>
      <c r="AF10" s="211">
        <f t="shared" si="1"/>
        <v>7</v>
      </c>
      <c r="AG10" s="209">
        <f t="shared" si="2"/>
        <v>250</v>
      </c>
      <c r="AH10" s="210">
        <f t="shared" si="3"/>
        <v>1750</v>
      </c>
      <c r="AI10" s="211"/>
    </row>
    <row r="11" spans="1:35" ht="15">
      <c r="A11" s="107">
        <v>2022</v>
      </c>
      <c r="B11" s="107">
        <v>132</v>
      </c>
      <c r="C11" s="107" t="s">
        <v>143</v>
      </c>
      <c r="D11" s="189" t="s">
        <v>155</v>
      </c>
      <c r="E11" s="107" t="s">
        <v>150</v>
      </c>
      <c r="F11" s="107" t="s">
        <v>156</v>
      </c>
      <c r="G11" s="207">
        <v>49.51</v>
      </c>
      <c r="H11" s="207">
        <v>8.93</v>
      </c>
      <c r="I11" s="107" t="s">
        <v>119</v>
      </c>
      <c r="J11" s="207">
        <f t="shared" si="0"/>
        <v>40.58</v>
      </c>
      <c r="K11" s="189" t="s">
        <v>157</v>
      </c>
      <c r="L11" s="107" t="s">
        <v>121</v>
      </c>
      <c r="M11" s="107" t="s">
        <v>158</v>
      </c>
      <c r="N11" s="107" t="s">
        <v>143</v>
      </c>
      <c r="O11" s="107" t="s">
        <v>159</v>
      </c>
      <c r="P11" s="107" t="s">
        <v>160</v>
      </c>
      <c r="Q11" s="107" t="s">
        <v>161</v>
      </c>
      <c r="R11" s="107" t="s">
        <v>126</v>
      </c>
      <c r="S11" s="107" t="s">
        <v>127</v>
      </c>
      <c r="T11" s="107" t="s">
        <v>162</v>
      </c>
      <c r="U11" s="107">
        <v>1120</v>
      </c>
      <c r="V11" s="107">
        <v>15</v>
      </c>
      <c r="W11" s="107">
        <v>1</v>
      </c>
      <c r="X11" s="107">
        <v>2022</v>
      </c>
      <c r="Y11" s="107">
        <v>8</v>
      </c>
      <c r="Z11" s="107">
        <v>0</v>
      </c>
      <c r="AA11" s="107" t="s">
        <v>129</v>
      </c>
      <c r="AB11" s="107" t="s">
        <v>163</v>
      </c>
      <c r="AC11" s="107" t="s">
        <v>129</v>
      </c>
      <c r="AD11" s="211" t="s">
        <v>129</v>
      </c>
      <c r="AE11" s="211" t="s">
        <v>132</v>
      </c>
      <c r="AF11" s="211">
        <f t="shared" si="1"/>
        <v>3</v>
      </c>
      <c r="AG11" s="209">
        <f t="shared" si="2"/>
        <v>40.58</v>
      </c>
      <c r="AH11" s="210">
        <f t="shared" si="3"/>
        <v>121.74</v>
      </c>
      <c r="AI11" s="211"/>
    </row>
    <row r="12" spans="1:35" ht="15">
      <c r="A12" s="107">
        <v>2022</v>
      </c>
      <c r="B12" s="107">
        <v>132</v>
      </c>
      <c r="C12" s="107" t="s">
        <v>143</v>
      </c>
      <c r="D12" s="189" t="s">
        <v>155</v>
      </c>
      <c r="E12" s="107" t="s">
        <v>150</v>
      </c>
      <c r="F12" s="107" t="s">
        <v>164</v>
      </c>
      <c r="G12" s="207">
        <v>234.81</v>
      </c>
      <c r="H12" s="207">
        <v>42.34</v>
      </c>
      <c r="I12" s="107" t="s">
        <v>119</v>
      </c>
      <c r="J12" s="207">
        <f t="shared" si="0"/>
        <v>192.47</v>
      </c>
      <c r="K12" s="189" t="s">
        <v>157</v>
      </c>
      <c r="L12" s="107" t="s">
        <v>121</v>
      </c>
      <c r="M12" s="107" t="s">
        <v>158</v>
      </c>
      <c r="N12" s="107" t="s">
        <v>143</v>
      </c>
      <c r="O12" s="107" t="s">
        <v>159</v>
      </c>
      <c r="P12" s="107" t="s">
        <v>160</v>
      </c>
      <c r="Q12" s="107" t="s">
        <v>161</v>
      </c>
      <c r="R12" s="107" t="s">
        <v>165</v>
      </c>
      <c r="S12" s="107" t="s">
        <v>166</v>
      </c>
      <c r="T12" s="107" t="s">
        <v>167</v>
      </c>
      <c r="U12" s="107">
        <v>2770</v>
      </c>
      <c r="V12" s="107">
        <v>10</v>
      </c>
      <c r="W12" s="107">
        <v>1</v>
      </c>
      <c r="X12" s="107">
        <v>2022</v>
      </c>
      <c r="Y12" s="107">
        <v>9</v>
      </c>
      <c r="Z12" s="107">
        <v>0</v>
      </c>
      <c r="AA12" s="107" t="s">
        <v>129</v>
      </c>
      <c r="AB12" s="107" t="s">
        <v>168</v>
      </c>
      <c r="AC12" s="107" t="s">
        <v>129</v>
      </c>
      <c r="AD12" s="211" t="s">
        <v>129</v>
      </c>
      <c r="AE12" s="211" t="s">
        <v>132</v>
      </c>
      <c r="AF12" s="211">
        <f t="shared" si="1"/>
        <v>3</v>
      </c>
      <c r="AG12" s="209">
        <f t="shared" si="2"/>
        <v>192.47</v>
      </c>
      <c r="AH12" s="210">
        <f t="shared" si="3"/>
        <v>577.41</v>
      </c>
      <c r="AI12" s="211"/>
    </row>
    <row r="13" spans="1:35" ht="15">
      <c r="A13" s="107">
        <v>2022</v>
      </c>
      <c r="B13" s="107">
        <v>142</v>
      </c>
      <c r="C13" s="107" t="s">
        <v>169</v>
      </c>
      <c r="D13" s="189" t="s">
        <v>170</v>
      </c>
      <c r="E13" s="107" t="s">
        <v>171</v>
      </c>
      <c r="F13" s="107" t="s">
        <v>172</v>
      </c>
      <c r="G13" s="207">
        <v>1342</v>
      </c>
      <c r="H13" s="207">
        <v>242</v>
      </c>
      <c r="I13" s="107" t="s">
        <v>119</v>
      </c>
      <c r="J13" s="207">
        <f t="shared" si="0"/>
        <v>1100</v>
      </c>
      <c r="K13" s="189" t="s">
        <v>173</v>
      </c>
      <c r="L13" s="107" t="s">
        <v>121</v>
      </c>
      <c r="M13" s="107" t="s">
        <v>174</v>
      </c>
      <c r="N13" s="107" t="s">
        <v>175</v>
      </c>
      <c r="O13" s="107" t="s">
        <v>176</v>
      </c>
      <c r="P13" s="107" t="s">
        <v>177</v>
      </c>
      <c r="Q13" s="107" t="s">
        <v>177</v>
      </c>
      <c r="R13" s="107" t="s">
        <v>178</v>
      </c>
      <c r="S13" s="107" t="s">
        <v>179</v>
      </c>
      <c r="T13" s="107" t="s">
        <v>180</v>
      </c>
      <c r="U13" s="107">
        <v>5870</v>
      </c>
      <c r="V13" s="107">
        <v>5</v>
      </c>
      <c r="W13" s="107">
        <v>2</v>
      </c>
      <c r="X13" s="107">
        <v>2021</v>
      </c>
      <c r="Y13" s="107">
        <v>309</v>
      </c>
      <c r="Z13" s="107">
        <v>0</v>
      </c>
      <c r="AA13" s="107" t="s">
        <v>181</v>
      </c>
      <c r="AB13" s="107" t="s">
        <v>182</v>
      </c>
      <c r="AC13" s="107" t="s">
        <v>181</v>
      </c>
      <c r="AD13" s="211" t="s">
        <v>183</v>
      </c>
      <c r="AE13" s="211" t="s">
        <v>183</v>
      </c>
      <c r="AF13" s="211">
        <f t="shared" si="1"/>
        <v>0</v>
      </c>
      <c r="AG13" s="209">
        <f t="shared" si="2"/>
        <v>1100</v>
      </c>
      <c r="AH13" s="210">
        <f t="shared" si="3"/>
        <v>0</v>
      </c>
      <c r="AI13" s="211"/>
    </row>
    <row r="14" spans="1:35" ht="15">
      <c r="A14" s="107">
        <v>2022</v>
      </c>
      <c r="B14" s="107">
        <v>145</v>
      </c>
      <c r="C14" s="107" t="s">
        <v>184</v>
      </c>
      <c r="D14" s="189" t="s">
        <v>185</v>
      </c>
      <c r="E14" s="107" t="s">
        <v>150</v>
      </c>
      <c r="F14" s="107" t="s">
        <v>186</v>
      </c>
      <c r="G14" s="207">
        <v>333.06</v>
      </c>
      <c r="H14" s="207">
        <v>60.06</v>
      </c>
      <c r="I14" s="107" t="s">
        <v>119</v>
      </c>
      <c r="J14" s="207">
        <f t="shared" si="0"/>
        <v>273</v>
      </c>
      <c r="K14" s="189" t="s">
        <v>136</v>
      </c>
      <c r="L14" s="107" t="s">
        <v>121</v>
      </c>
      <c r="M14" s="107" t="s">
        <v>187</v>
      </c>
      <c r="N14" s="107" t="s">
        <v>169</v>
      </c>
      <c r="O14" s="107" t="s">
        <v>139</v>
      </c>
      <c r="P14" s="107" t="s">
        <v>140</v>
      </c>
      <c r="Q14" s="107" t="s">
        <v>140</v>
      </c>
      <c r="R14" s="107" t="s">
        <v>126</v>
      </c>
      <c r="S14" s="107" t="s">
        <v>127</v>
      </c>
      <c r="T14" s="107" t="s">
        <v>128</v>
      </c>
      <c r="U14" s="107">
        <v>1130</v>
      </c>
      <c r="V14" s="107">
        <v>10</v>
      </c>
      <c r="W14" s="107">
        <v>1</v>
      </c>
      <c r="X14" s="107">
        <v>2022</v>
      </c>
      <c r="Y14" s="107">
        <v>167</v>
      </c>
      <c r="Z14" s="107">
        <v>0</v>
      </c>
      <c r="AA14" s="107" t="s">
        <v>129</v>
      </c>
      <c r="AB14" s="107" t="s">
        <v>141</v>
      </c>
      <c r="AC14" s="107" t="s">
        <v>129</v>
      </c>
      <c r="AD14" s="211" t="s">
        <v>188</v>
      </c>
      <c r="AE14" s="211" t="s">
        <v>132</v>
      </c>
      <c r="AF14" s="211">
        <f t="shared" si="1"/>
        <v>-5</v>
      </c>
      <c r="AG14" s="209">
        <f t="shared" si="2"/>
        <v>273</v>
      </c>
      <c r="AH14" s="210">
        <f t="shared" si="3"/>
        <v>-1365</v>
      </c>
      <c r="AI14" s="211"/>
    </row>
    <row r="15" spans="1:35" ht="15">
      <c r="A15" s="107">
        <v>2022</v>
      </c>
      <c r="B15" s="107">
        <v>147</v>
      </c>
      <c r="C15" s="107" t="s">
        <v>189</v>
      </c>
      <c r="D15" s="189" t="s">
        <v>190</v>
      </c>
      <c r="E15" s="107" t="s">
        <v>191</v>
      </c>
      <c r="F15" s="107" t="s">
        <v>192</v>
      </c>
      <c r="G15" s="207">
        <v>4000</v>
      </c>
      <c r="H15" s="207">
        <v>721.31</v>
      </c>
      <c r="I15" s="107" t="s">
        <v>119</v>
      </c>
      <c r="J15" s="207">
        <f t="shared" si="0"/>
        <v>3278.69</v>
      </c>
      <c r="K15" s="189" t="s">
        <v>193</v>
      </c>
      <c r="L15" s="107" t="s">
        <v>121</v>
      </c>
      <c r="M15" s="107" t="s">
        <v>194</v>
      </c>
      <c r="N15" s="107" t="s">
        <v>195</v>
      </c>
      <c r="O15" s="107" t="s">
        <v>196</v>
      </c>
      <c r="P15" s="107" t="s">
        <v>197</v>
      </c>
      <c r="Q15" s="107" t="s">
        <v>197</v>
      </c>
      <c r="R15" s="107" t="s">
        <v>198</v>
      </c>
      <c r="S15" s="107" t="s">
        <v>199</v>
      </c>
      <c r="T15" s="107" t="s">
        <v>200</v>
      </c>
      <c r="U15" s="107">
        <v>470</v>
      </c>
      <c r="V15" s="107">
        <v>5</v>
      </c>
      <c r="W15" s="107">
        <v>7</v>
      </c>
      <c r="X15" s="107">
        <v>2021</v>
      </c>
      <c r="Y15" s="107">
        <v>592</v>
      </c>
      <c r="Z15" s="107">
        <v>0</v>
      </c>
      <c r="AA15" s="107" t="s">
        <v>201</v>
      </c>
      <c r="AB15" s="107" t="s">
        <v>202</v>
      </c>
      <c r="AC15" s="107" t="s">
        <v>201</v>
      </c>
      <c r="AD15" s="211" t="s">
        <v>201</v>
      </c>
      <c r="AE15" s="211" t="s">
        <v>203</v>
      </c>
      <c r="AF15" s="211">
        <f t="shared" si="1"/>
        <v>1</v>
      </c>
      <c r="AG15" s="209">
        <f t="shared" si="2"/>
        <v>3278.69</v>
      </c>
      <c r="AH15" s="210">
        <f t="shared" si="3"/>
        <v>3278.69</v>
      </c>
      <c r="AI15" s="211"/>
    </row>
    <row r="16" spans="1:35" ht="15">
      <c r="A16" s="107">
        <v>2022</v>
      </c>
      <c r="B16" s="107">
        <v>147</v>
      </c>
      <c r="C16" s="107" t="s">
        <v>189</v>
      </c>
      <c r="D16" s="189" t="s">
        <v>190</v>
      </c>
      <c r="E16" s="107" t="s">
        <v>191</v>
      </c>
      <c r="F16" s="107" t="s">
        <v>192</v>
      </c>
      <c r="G16" s="207">
        <v>6402.33</v>
      </c>
      <c r="H16" s="207">
        <v>1154.52</v>
      </c>
      <c r="I16" s="107" t="s">
        <v>119</v>
      </c>
      <c r="J16" s="207">
        <f t="shared" si="0"/>
        <v>5247.8099999999995</v>
      </c>
      <c r="K16" s="189" t="s">
        <v>193</v>
      </c>
      <c r="L16" s="107" t="s">
        <v>121</v>
      </c>
      <c r="M16" s="107" t="s">
        <v>194</v>
      </c>
      <c r="N16" s="107" t="s">
        <v>195</v>
      </c>
      <c r="O16" s="107" t="s">
        <v>196</v>
      </c>
      <c r="P16" s="107" t="s">
        <v>197</v>
      </c>
      <c r="Q16" s="107" t="s">
        <v>197</v>
      </c>
      <c r="R16" s="107" t="s">
        <v>198</v>
      </c>
      <c r="S16" s="107" t="s">
        <v>199</v>
      </c>
      <c r="T16" s="107" t="s">
        <v>204</v>
      </c>
      <c r="U16" s="107">
        <v>360</v>
      </c>
      <c r="V16" s="107">
        <v>5</v>
      </c>
      <c r="W16" s="107">
        <v>1</v>
      </c>
      <c r="X16" s="107">
        <v>2021</v>
      </c>
      <c r="Y16" s="107">
        <v>593</v>
      </c>
      <c r="Z16" s="107">
        <v>0</v>
      </c>
      <c r="AA16" s="107" t="s">
        <v>201</v>
      </c>
      <c r="AB16" s="107" t="s">
        <v>205</v>
      </c>
      <c r="AC16" s="107" t="s">
        <v>201</v>
      </c>
      <c r="AD16" s="211" t="s">
        <v>201</v>
      </c>
      <c r="AE16" s="211" t="s">
        <v>203</v>
      </c>
      <c r="AF16" s="211">
        <f t="shared" si="1"/>
        <v>1</v>
      </c>
      <c r="AG16" s="209">
        <f t="shared" si="2"/>
        <v>5247.8099999999995</v>
      </c>
      <c r="AH16" s="210">
        <f t="shared" si="3"/>
        <v>5247.8099999999995</v>
      </c>
      <c r="AI16" s="211"/>
    </row>
    <row r="17" spans="1:35" ht="15">
      <c r="A17" s="107">
        <v>2022</v>
      </c>
      <c r="B17" s="107">
        <v>148</v>
      </c>
      <c r="C17" s="107" t="s">
        <v>189</v>
      </c>
      <c r="D17" s="189" t="s">
        <v>206</v>
      </c>
      <c r="E17" s="107" t="s">
        <v>175</v>
      </c>
      <c r="F17" s="107" t="s">
        <v>207</v>
      </c>
      <c r="G17" s="207">
        <v>162.41</v>
      </c>
      <c r="H17" s="207">
        <v>29.29</v>
      </c>
      <c r="I17" s="107" t="s">
        <v>119</v>
      </c>
      <c r="J17" s="207">
        <f t="shared" si="0"/>
        <v>133.12</v>
      </c>
      <c r="K17" s="189" t="s">
        <v>208</v>
      </c>
      <c r="L17" s="107" t="s">
        <v>121</v>
      </c>
      <c r="M17" s="107" t="s">
        <v>209</v>
      </c>
      <c r="N17" s="107" t="s">
        <v>210</v>
      </c>
      <c r="O17" s="107" t="s">
        <v>211</v>
      </c>
      <c r="P17" s="107" t="s">
        <v>212</v>
      </c>
      <c r="Q17" s="107" t="s">
        <v>161</v>
      </c>
      <c r="R17" s="107" t="s">
        <v>165</v>
      </c>
      <c r="S17" s="107" t="s">
        <v>166</v>
      </c>
      <c r="T17" s="107" t="s">
        <v>213</v>
      </c>
      <c r="U17" s="107">
        <v>3650</v>
      </c>
      <c r="V17" s="107">
        <v>5</v>
      </c>
      <c r="W17" s="107">
        <v>2</v>
      </c>
      <c r="X17" s="107">
        <v>2022</v>
      </c>
      <c r="Y17" s="107">
        <v>188</v>
      </c>
      <c r="Z17" s="107">
        <v>0</v>
      </c>
      <c r="AA17" s="107" t="s">
        <v>129</v>
      </c>
      <c r="AB17" s="107" t="s">
        <v>214</v>
      </c>
      <c r="AC17" s="107" t="s">
        <v>129</v>
      </c>
      <c r="AD17" s="211" t="s">
        <v>215</v>
      </c>
      <c r="AE17" s="211" t="s">
        <v>132</v>
      </c>
      <c r="AF17" s="211">
        <f t="shared" si="1"/>
        <v>-18</v>
      </c>
      <c r="AG17" s="209">
        <f t="shared" si="2"/>
        <v>133.12</v>
      </c>
      <c r="AH17" s="210">
        <f t="shared" si="3"/>
        <v>-2396.16</v>
      </c>
      <c r="AI17" s="211"/>
    </row>
    <row r="18" spans="1:35" ht="15">
      <c r="A18" s="107">
        <v>2022</v>
      </c>
      <c r="B18" s="107">
        <v>149</v>
      </c>
      <c r="C18" s="107" t="s">
        <v>189</v>
      </c>
      <c r="D18" s="189" t="s">
        <v>216</v>
      </c>
      <c r="E18" s="107" t="s">
        <v>217</v>
      </c>
      <c r="F18" s="107" t="s">
        <v>218</v>
      </c>
      <c r="G18" s="207">
        <v>394.16</v>
      </c>
      <c r="H18" s="207">
        <v>71.08</v>
      </c>
      <c r="I18" s="107" t="s">
        <v>119</v>
      </c>
      <c r="J18" s="207">
        <f t="shared" si="0"/>
        <v>323.08000000000004</v>
      </c>
      <c r="K18" s="189" t="s">
        <v>219</v>
      </c>
      <c r="L18" s="107" t="s">
        <v>121</v>
      </c>
      <c r="M18" s="107" t="s">
        <v>220</v>
      </c>
      <c r="N18" s="107" t="s">
        <v>221</v>
      </c>
      <c r="O18" s="107" t="s">
        <v>222</v>
      </c>
      <c r="P18" s="107" t="s">
        <v>223</v>
      </c>
      <c r="Q18" s="107" t="s">
        <v>223</v>
      </c>
      <c r="R18" s="107" t="s">
        <v>126</v>
      </c>
      <c r="S18" s="107" t="s">
        <v>127</v>
      </c>
      <c r="T18" s="107" t="s">
        <v>128</v>
      </c>
      <c r="U18" s="107">
        <v>1130</v>
      </c>
      <c r="V18" s="107">
        <v>10</v>
      </c>
      <c r="W18" s="107">
        <v>1</v>
      </c>
      <c r="X18" s="107">
        <v>2021</v>
      </c>
      <c r="Y18" s="107">
        <v>184</v>
      </c>
      <c r="Z18" s="107">
        <v>0</v>
      </c>
      <c r="AA18" s="107" t="s">
        <v>129</v>
      </c>
      <c r="AB18" s="107" t="s">
        <v>224</v>
      </c>
      <c r="AC18" s="107" t="s">
        <v>129</v>
      </c>
      <c r="AD18" s="211" t="s">
        <v>225</v>
      </c>
      <c r="AE18" s="211" t="s">
        <v>132</v>
      </c>
      <c r="AF18" s="211">
        <f t="shared" si="1"/>
        <v>-10</v>
      </c>
      <c r="AG18" s="209">
        <f t="shared" si="2"/>
        <v>323.08000000000004</v>
      </c>
      <c r="AH18" s="210">
        <f t="shared" si="3"/>
        <v>-3230.8</v>
      </c>
      <c r="AI18" s="211"/>
    </row>
    <row r="19" spans="1:35" ht="15">
      <c r="A19" s="107">
        <v>2022</v>
      </c>
      <c r="B19" s="107">
        <v>150</v>
      </c>
      <c r="C19" s="107" t="s">
        <v>189</v>
      </c>
      <c r="D19" s="189" t="s">
        <v>226</v>
      </c>
      <c r="E19" s="107" t="s">
        <v>221</v>
      </c>
      <c r="F19" s="107" t="s">
        <v>227</v>
      </c>
      <c r="G19" s="207">
        <v>429.5</v>
      </c>
      <c r="H19" s="207">
        <v>0</v>
      </c>
      <c r="I19" s="107" t="s">
        <v>147</v>
      </c>
      <c r="J19" s="207">
        <f t="shared" si="0"/>
        <v>429.5</v>
      </c>
      <c r="K19" s="189" t="s">
        <v>228</v>
      </c>
      <c r="L19" s="107" t="s">
        <v>121</v>
      </c>
      <c r="M19" s="107" t="s">
        <v>229</v>
      </c>
      <c r="N19" s="107" t="s">
        <v>131</v>
      </c>
      <c r="O19" s="107" t="s">
        <v>230</v>
      </c>
      <c r="P19" s="107" t="s">
        <v>231</v>
      </c>
      <c r="Q19" s="107" t="s">
        <v>232</v>
      </c>
      <c r="R19" s="107" t="s">
        <v>126</v>
      </c>
      <c r="S19" s="107" t="s">
        <v>127</v>
      </c>
      <c r="T19" s="107" t="s">
        <v>128</v>
      </c>
      <c r="U19" s="107">
        <v>1130</v>
      </c>
      <c r="V19" s="107">
        <v>10</v>
      </c>
      <c r="W19" s="107">
        <v>3</v>
      </c>
      <c r="X19" s="107">
        <v>2022</v>
      </c>
      <c r="Y19" s="107">
        <v>200</v>
      </c>
      <c r="Z19" s="107">
        <v>0</v>
      </c>
      <c r="AA19" s="107" t="s">
        <v>129</v>
      </c>
      <c r="AB19" s="107" t="s">
        <v>233</v>
      </c>
      <c r="AC19" s="107" t="s">
        <v>129</v>
      </c>
      <c r="AD19" s="211" t="s">
        <v>234</v>
      </c>
      <c r="AE19" s="211" t="s">
        <v>132</v>
      </c>
      <c r="AF19" s="211">
        <f t="shared" si="1"/>
        <v>-12</v>
      </c>
      <c r="AG19" s="209">
        <f t="shared" si="2"/>
        <v>429.5</v>
      </c>
      <c r="AH19" s="210">
        <f t="shared" si="3"/>
        <v>-5154</v>
      </c>
      <c r="AI19" s="211"/>
    </row>
    <row r="20" spans="1:35" ht="15">
      <c r="A20" s="107">
        <v>2022</v>
      </c>
      <c r="B20" s="107">
        <v>151</v>
      </c>
      <c r="C20" s="107" t="s">
        <v>189</v>
      </c>
      <c r="D20" s="189" t="s">
        <v>235</v>
      </c>
      <c r="E20" s="107" t="s">
        <v>184</v>
      </c>
      <c r="F20" s="107" t="s">
        <v>236</v>
      </c>
      <c r="G20" s="207">
        <v>1054.08</v>
      </c>
      <c r="H20" s="207">
        <v>190.08</v>
      </c>
      <c r="I20" s="107" t="s">
        <v>119</v>
      </c>
      <c r="J20" s="207">
        <f t="shared" si="0"/>
        <v>863.9999999999999</v>
      </c>
      <c r="K20" s="189" t="s">
        <v>237</v>
      </c>
      <c r="L20" s="107" t="s">
        <v>121</v>
      </c>
      <c r="M20" s="107" t="s">
        <v>238</v>
      </c>
      <c r="N20" s="107" t="s">
        <v>191</v>
      </c>
      <c r="O20" s="107" t="s">
        <v>176</v>
      </c>
      <c r="P20" s="107" t="s">
        <v>177</v>
      </c>
      <c r="Q20" s="107" t="s">
        <v>177</v>
      </c>
      <c r="R20" s="107" t="s">
        <v>178</v>
      </c>
      <c r="S20" s="107" t="s">
        <v>179</v>
      </c>
      <c r="T20" s="107" t="s">
        <v>239</v>
      </c>
      <c r="U20" s="107">
        <v>140</v>
      </c>
      <c r="V20" s="107">
        <v>25</v>
      </c>
      <c r="W20" s="107">
        <v>1</v>
      </c>
      <c r="X20" s="107">
        <v>2022</v>
      </c>
      <c r="Y20" s="107">
        <v>466</v>
      </c>
      <c r="Z20" s="107">
        <v>0</v>
      </c>
      <c r="AA20" s="107" t="s">
        <v>181</v>
      </c>
      <c r="AB20" s="107" t="s">
        <v>240</v>
      </c>
      <c r="AC20" s="107" t="s">
        <v>181</v>
      </c>
      <c r="AD20" s="211" t="s">
        <v>201</v>
      </c>
      <c r="AE20" s="211" t="s">
        <v>183</v>
      </c>
      <c r="AF20" s="211">
        <f t="shared" si="1"/>
        <v>-13</v>
      </c>
      <c r="AG20" s="209">
        <f t="shared" si="2"/>
        <v>863.9999999999999</v>
      </c>
      <c r="AH20" s="210">
        <f t="shared" si="3"/>
        <v>-11231.999999999998</v>
      </c>
      <c r="AI20" s="211"/>
    </row>
    <row r="21" spans="1:35" ht="15">
      <c r="A21" s="107">
        <v>2022</v>
      </c>
      <c r="B21" s="107">
        <v>152</v>
      </c>
      <c r="C21" s="107" t="s">
        <v>189</v>
      </c>
      <c r="D21" s="189" t="s">
        <v>241</v>
      </c>
      <c r="E21" s="107" t="s">
        <v>142</v>
      </c>
      <c r="F21" s="107" t="s">
        <v>242</v>
      </c>
      <c r="G21" s="207">
        <v>793</v>
      </c>
      <c r="H21" s="207">
        <v>143</v>
      </c>
      <c r="I21" s="107" t="s">
        <v>119</v>
      </c>
      <c r="J21" s="207">
        <f t="shared" si="0"/>
        <v>650</v>
      </c>
      <c r="K21" s="189" t="s">
        <v>243</v>
      </c>
      <c r="L21" s="107" t="s">
        <v>121</v>
      </c>
      <c r="M21" s="107" t="s">
        <v>244</v>
      </c>
      <c r="N21" s="107" t="s">
        <v>217</v>
      </c>
      <c r="O21" s="107" t="s">
        <v>245</v>
      </c>
      <c r="P21" s="107" t="s">
        <v>246</v>
      </c>
      <c r="Q21" s="107" t="s">
        <v>246</v>
      </c>
      <c r="R21" s="107" t="s">
        <v>178</v>
      </c>
      <c r="S21" s="107" t="s">
        <v>179</v>
      </c>
      <c r="T21" s="107" t="s">
        <v>239</v>
      </c>
      <c r="U21" s="107">
        <v>140</v>
      </c>
      <c r="V21" s="107">
        <v>55</v>
      </c>
      <c r="W21" s="107">
        <v>2</v>
      </c>
      <c r="X21" s="107">
        <v>2021</v>
      </c>
      <c r="Y21" s="107">
        <v>178</v>
      </c>
      <c r="Z21" s="107">
        <v>0</v>
      </c>
      <c r="AA21" s="107" t="s">
        <v>181</v>
      </c>
      <c r="AB21" s="107" t="s">
        <v>247</v>
      </c>
      <c r="AC21" s="107" t="s">
        <v>181</v>
      </c>
      <c r="AD21" s="211" t="s">
        <v>248</v>
      </c>
      <c r="AE21" s="211" t="s">
        <v>183</v>
      </c>
      <c r="AF21" s="211">
        <f t="shared" si="1"/>
        <v>-6</v>
      </c>
      <c r="AG21" s="209">
        <f t="shared" si="2"/>
        <v>650</v>
      </c>
      <c r="AH21" s="210">
        <f t="shared" si="3"/>
        <v>-3900</v>
      </c>
      <c r="AI21" s="211"/>
    </row>
    <row r="22" spans="1:35" ht="15">
      <c r="A22" s="107">
        <v>2022</v>
      </c>
      <c r="B22" s="107">
        <v>153</v>
      </c>
      <c r="C22" s="107" t="s">
        <v>189</v>
      </c>
      <c r="D22" s="189" t="s">
        <v>249</v>
      </c>
      <c r="E22" s="107" t="s">
        <v>150</v>
      </c>
      <c r="F22" s="107" t="s">
        <v>250</v>
      </c>
      <c r="G22" s="207">
        <v>668.33</v>
      </c>
      <c r="H22" s="207">
        <v>31.83</v>
      </c>
      <c r="I22" s="107" t="s">
        <v>119</v>
      </c>
      <c r="J22" s="207">
        <f t="shared" si="0"/>
        <v>636.5</v>
      </c>
      <c r="K22" s="189" t="s">
        <v>251</v>
      </c>
      <c r="L22" s="107" t="s">
        <v>121</v>
      </c>
      <c r="M22" s="107" t="s">
        <v>252</v>
      </c>
      <c r="N22" s="107" t="s">
        <v>253</v>
      </c>
      <c r="O22" s="107" t="s">
        <v>254</v>
      </c>
      <c r="P22" s="107" t="s">
        <v>255</v>
      </c>
      <c r="Q22" s="107" t="s">
        <v>255</v>
      </c>
      <c r="R22" s="107" t="s">
        <v>178</v>
      </c>
      <c r="S22" s="107" t="s">
        <v>179</v>
      </c>
      <c r="T22" s="107" t="s">
        <v>256</v>
      </c>
      <c r="U22" s="107">
        <v>1570</v>
      </c>
      <c r="V22" s="107">
        <v>10</v>
      </c>
      <c r="W22" s="107">
        <v>1</v>
      </c>
      <c r="X22" s="107">
        <v>2022</v>
      </c>
      <c r="Y22" s="107">
        <v>362</v>
      </c>
      <c r="Z22" s="107">
        <v>0</v>
      </c>
      <c r="AA22" s="107" t="s">
        <v>181</v>
      </c>
      <c r="AB22" s="107" t="s">
        <v>257</v>
      </c>
      <c r="AC22" s="107" t="s">
        <v>181</v>
      </c>
      <c r="AD22" s="211" t="s">
        <v>258</v>
      </c>
      <c r="AE22" s="211" t="s">
        <v>183</v>
      </c>
      <c r="AF22" s="211">
        <f t="shared" si="1"/>
        <v>-3</v>
      </c>
      <c r="AG22" s="209">
        <f t="shared" si="2"/>
        <v>636.5</v>
      </c>
      <c r="AH22" s="210">
        <f t="shared" si="3"/>
        <v>-1909.5</v>
      </c>
      <c r="AI22" s="211"/>
    </row>
    <row r="23" spans="1:35" ht="15">
      <c r="A23" s="107">
        <v>2022</v>
      </c>
      <c r="B23" s="107">
        <v>154</v>
      </c>
      <c r="C23" s="107" t="s">
        <v>189</v>
      </c>
      <c r="D23" s="189" t="s">
        <v>259</v>
      </c>
      <c r="E23" s="107" t="s">
        <v>150</v>
      </c>
      <c r="F23" s="107" t="s">
        <v>260</v>
      </c>
      <c r="G23" s="207">
        <v>278.16</v>
      </c>
      <c r="H23" s="207">
        <v>50.16</v>
      </c>
      <c r="I23" s="107" t="s">
        <v>119</v>
      </c>
      <c r="J23" s="207">
        <f t="shared" si="0"/>
        <v>228.00000000000003</v>
      </c>
      <c r="K23" s="189" t="s">
        <v>261</v>
      </c>
      <c r="L23" s="107" t="s">
        <v>121</v>
      </c>
      <c r="M23" s="107" t="s">
        <v>262</v>
      </c>
      <c r="N23" s="107" t="s">
        <v>253</v>
      </c>
      <c r="O23" s="107" t="s">
        <v>254</v>
      </c>
      <c r="P23" s="107" t="s">
        <v>255</v>
      </c>
      <c r="Q23" s="107" t="s">
        <v>255</v>
      </c>
      <c r="R23" s="107" t="s">
        <v>178</v>
      </c>
      <c r="S23" s="107" t="s">
        <v>179</v>
      </c>
      <c r="T23" s="107" t="s">
        <v>239</v>
      </c>
      <c r="U23" s="107">
        <v>140</v>
      </c>
      <c r="V23" s="107">
        <v>5</v>
      </c>
      <c r="W23" s="107">
        <v>6</v>
      </c>
      <c r="X23" s="107">
        <v>2022</v>
      </c>
      <c r="Y23" s="107">
        <v>373</v>
      </c>
      <c r="Z23" s="107">
        <v>0</v>
      </c>
      <c r="AA23" s="107" t="s">
        <v>181</v>
      </c>
      <c r="AB23" s="107" t="s">
        <v>263</v>
      </c>
      <c r="AC23" s="107" t="s">
        <v>181</v>
      </c>
      <c r="AD23" s="211" t="s">
        <v>258</v>
      </c>
      <c r="AE23" s="211" t="s">
        <v>183</v>
      </c>
      <c r="AF23" s="211">
        <f t="shared" si="1"/>
        <v>-3</v>
      </c>
      <c r="AG23" s="209">
        <f t="shared" si="2"/>
        <v>228.00000000000003</v>
      </c>
      <c r="AH23" s="210">
        <f t="shared" si="3"/>
        <v>-684.0000000000001</v>
      </c>
      <c r="AI23" s="211"/>
    </row>
    <row r="24" spans="1:35" ht="15">
      <c r="A24" s="107">
        <v>2022</v>
      </c>
      <c r="B24" s="107">
        <v>155</v>
      </c>
      <c r="C24" s="107" t="s">
        <v>189</v>
      </c>
      <c r="D24" s="189" t="s">
        <v>264</v>
      </c>
      <c r="E24" s="107" t="s">
        <v>131</v>
      </c>
      <c r="F24" s="107" t="s">
        <v>265</v>
      </c>
      <c r="G24" s="207">
        <v>6588</v>
      </c>
      <c r="H24" s="207">
        <v>1188</v>
      </c>
      <c r="I24" s="107" t="s">
        <v>119</v>
      </c>
      <c r="J24" s="207">
        <f t="shared" si="0"/>
        <v>5400</v>
      </c>
      <c r="K24" s="189" t="s">
        <v>266</v>
      </c>
      <c r="L24" s="107" t="s">
        <v>121</v>
      </c>
      <c r="M24" s="107" t="s">
        <v>267</v>
      </c>
      <c r="N24" s="107" t="s">
        <v>184</v>
      </c>
      <c r="O24" s="107" t="s">
        <v>268</v>
      </c>
      <c r="P24" s="107" t="s">
        <v>269</v>
      </c>
      <c r="Q24" s="107" t="s">
        <v>269</v>
      </c>
      <c r="R24" s="107" t="s">
        <v>126</v>
      </c>
      <c r="S24" s="107" t="s">
        <v>127</v>
      </c>
      <c r="T24" s="107" t="s">
        <v>128</v>
      </c>
      <c r="U24" s="107">
        <v>1130</v>
      </c>
      <c r="V24" s="107">
        <v>10</v>
      </c>
      <c r="W24" s="107">
        <v>1</v>
      </c>
      <c r="X24" s="107">
        <v>2022</v>
      </c>
      <c r="Y24" s="107">
        <v>282</v>
      </c>
      <c r="Z24" s="107">
        <v>0</v>
      </c>
      <c r="AA24" s="107" t="s">
        <v>129</v>
      </c>
      <c r="AB24" s="107" t="s">
        <v>270</v>
      </c>
      <c r="AC24" s="107" t="s">
        <v>129</v>
      </c>
      <c r="AD24" s="211" t="s">
        <v>234</v>
      </c>
      <c r="AE24" s="211" t="s">
        <v>132</v>
      </c>
      <c r="AF24" s="211">
        <f t="shared" si="1"/>
        <v>-12</v>
      </c>
      <c r="AG24" s="209">
        <f t="shared" si="2"/>
        <v>5400</v>
      </c>
      <c r="AH24" s="210">
        <f t="shared" si="3"/>
        <v>-64800</v>
      </c>
      <c r="AI24" s="211"/>
    </row>
    <row r="25" spans="1:35" ht="15">
      <c r="A25" s="107">
        <v>2022</v>
      </c>
      <c r="B25" s="107">
        <v>156</v>
      </c>
      <c r="C25" s="107" t="s">
        <v>271</v>
      </c>
      <c r="D25" s="189" t="s">
        <v>272</v>
      </c>
      <c r="E25" s="107" t="s">
        <v>273</v>
      </c>
      <c r="F25" s="107" t="s">
        <v>274</v>
      </c>
      <c r="G25" s="207">
        <v>2671.56</v>
      </c>
      <c r="H25" s="207">
        <v>127.22</v>
      </c>
      <c r="I25" s="107" t="s">
        <v>119</v>
      </c>
      <c r="J25" s="207">
        <f t="shared" si="0"/>
        <v>2544.34</v>
      </c>
      <c r="K25" s="189" t="s">
        <v>275</v>
      </c>
      <c r="L25" s="107" t="s">
        <v>121</v>
      </c>
      <c r="M25" s="107" t="s">
        <v>276</v>
      </c>
      <c r="N25" s="107" t="s">
        <v>142</v>
      </c>
      <c r="O25" s="107" t="s">
        <v>277</v>
      </c>
      <c r="P25" s="107" t="s">
        <v>278</v>
      </c>
      <c r="Q25" s="107" t="s">
        <v>278</v>
      </c>
      <c r="R25" s="107" t="s">
        <v>178</v>
      </c>
      <c r="S25" s="107" t="s">
        <v>179</v>
      </c>
      <c r="T25" s="107" t="s">
        <v>279</v>
      </c>
      <c r="U25" s="107">
        <v>1680</v>
      </c>
      <c r="V25" s="107">
        <v>5</v>
      </c>
      <c r="W25" s="107">
        <v>3</v>
      </c>
      <c r="X25" s="107">
        <v>2022</v>
      </c>
      <c r="Y25" s="107">
        <v>19</v>
      </c>
      <c r="Z25" s="107">
        <v>0</v>
      </c>
      <c r="AA25" s="107" t="s">
        <v>181</v>
      </c>
      <c r="AB25" s="107" t="s">
        <v>280</v>
      </c>
      <c r="AC25" s="107" t="s">
        <v>181</v>
      </c>
      <c r="AD25" s="211" t="s">
        <v>248</v>
      </c>
      <c r="AE25" s="211" t="s">
        <v>183</v>
      </c>
      <c r="AF25" s="211">
        <f t="shared" si="1"/>
        <v>-6</v>
      </c>
      <c r="AG25" s="209">
        <f t="shared" si="2"/>
        <v>2544.34</v>
      </c>
      <c r="AH25" s="210">
        <f t="shared" si="3"/>
        <v>-15266.04</v>
      </c>
      <c r="AI25" s="211"/>
    </row>
    <row r="26" spans="1:35" ht="15">
      <c r="A26" s="107">
        <v>2022</v>
      </c>
      <c r="B26" s="107">
        <v>157</v>
      </c>
      <c r="C26" s="107" t="s">
        <v>271</v>
      </c>
      <c r="D26" s="189" t="s">
        <v>281</v>
      </c>
      <c r="E26" s="107" t="s">
        <v>273</v>
      </c>
      <c r="F26" s="107" t="s">
        <v>282</v>
      </c>
      <c r="G26" s="207">
        <v>840.89</v>
      </c>
      <c r="H26" s="207">
        <v>40.04</v>
      </c>
      <c r="I26" s="107" t="s">
        <v>119</v>
      </c>
      <c r="J26" s="207">
        <f t="shared" si="0"/>
        <v>800.85</v>
      </c>
      <c r="K26" s="189" t="s">
        <v>275</v>
      </c>
      <c r="L26" s="107" t="s">
        <v>121</v>
      </c>
      <c r="M26" s="107" t="s">
        <v>283</v>
      </c>
      <c r="N26" s="107" t="s">
        <v>142</v>
      </c>
      <c r="O26" s="107" t="s">
        <v>277</v>
      </c>
      <c r="P26" s="107" t="s">
        <v>278</v>
      </c>
      <c r="Q26" s="107" t="s">
        <v>278</v>
      </c>
      <c r="R26" s="107" t="s">
        <v>178</v>
      </c>
      <c r="S26" s="107" t="s">
        <v>179</v>
      </c>
      <c r="T26" s="107" t="s">
        <v>200</v>
      </c>
      <c r="U26" s="107">
        <v>470</v>
      </c>
      <c r="V26" s="107">
        <v>5</v>
      </c>
      <c r="W26" s="107">
        <v>2</v>
      </c>
      <c r="X26" s="107">
        <v>2022</v>
      </c>
      <c r="Y26" s="107">
        <v>17</v>
      </c>
      <c r="Z26" s="107">
        <v>0</v>
      </c>
      <c r="AA26" s="107" t="s">
        <v>181</v>
      </c>
      <c r="AB26" s="107" t="s">
        <v>284</v>
      </c>
      <c r="AC26" s="107" t="s">
        <v>181</v>
      </c>
      <c r="AD26" s="211" t="s">
        <v>248</v>
      </c>
      <c r="AE26" s="211" t="s">
        <v>183</v>
      </c>
      <c r="AF26" s="211">
        <f t="shared" si="1"/>
        <v>-6</v>
      </c>
      <c r="AG26" s="209">
        <f t="shared" si="2"/>
        <v>800.85</v>
      </c>
      <c r="AH26" s="210">
        <f t="shared" si="3"/>
        <v>-4805.1</v>
      </c>
      <c r="AI26" s="211"/>
    </row>
    <row r="27" spans="1:35" ht="15">
      <c r="A27" s="107">
        <v>2022</v>
      </c>
      <c r="B27" s="107">
        <v>158</v>
      </c>
      <c r="C27" s="107" t="s">
        <v>271</v>
      </c>
      <c r="D27" s="189" t="s">
        <v>285</v>
      </c>
      <c r="E27" s="107" t="s">
        <v>273</v>
      </c>
      <c r="F27" s="107" t="s">
        <v>286</v>
      </c>
      <c r="G27" s="207">
        <v>2579.98</v>
      </c>
      <c r="H27" s="207">
        <v>122.86</v>
      </c>
      <c r="I27" s="107" t="s">
        <v>119</v>
      </c>
      <c r="J27" s="207">
        <f t="shared" si="0"/>
        <v>2457.12</v>
      </c>
      <c r="K27" s="189" t="s">
        <v>275</v>
      </c>
      <c r="L27" s="107" t="s">
        <v>121</v>
      </c>
      <c r="M27" s="107" t="s">
        <v>287</v>
      </c>
      <c r="N27" s="107" t="s">
        <v>142</v>
      </c>
      <c r="O27" s="107" t="s">
        <v>277</v>
      </c>
      <c r="P27" s="107" t="s">
        <v>278</v>
      </c>
      <c r="Q27" s="107" t="s">
        <v>278</v>
      </c>
      <c r="R27" s="107" t="s">
        <v>178</v>
      </c>
      <c r="S27" s="107" t="s">
        <v>179</v>
      </c>
      <c r="T27" s="107" t="s">
        <v>256</v>
      </c>
      <c r="U27" s="107">
        <v>1570</v>
      </c>
      <c r="V27" s="107">
        <v>5</v>
      </c>
      <c r="W27" s="107">
        <v>3</v>
      </c>
      <c r="X27" s="107">
        <v>2022</v>
      </c>
      <c r="Y27" s="107">
        <v>18</v>
      </c>
      <c r="Z27" s="107">
        <v>0</v>
      </c>
      <c r="AA27" s="107" t="s">
        <v>181</v>
      </c>
      <c r="AB27" s="107" t="s">
        <v>288</v>
      </c>
      <c r="AC27" s="107" t="s">
        <v>181</v>
      </c>
      <c r="AD27" s="211" t="s">
        <v>248</v>
      </c>
      <c r="AE27" s="211" t="s">
        <v>183</v>
      </c>
      <c r="AF27" s="211">
        <f t="shared" si="1"/>
        <v>-6</v>
      </c>
      <c r="AG27" s="209">
        <f t="shared" si="2"/>
        <v>2457.12</v>
      </c>
      <c r="AH27" s="210">
        <f t="shared" si="3"/>
        <v>-14742.72</v>
      </c>
      <c r="AI27" s="211"/>
    </row>
    <row r="28" spans="1:35" ht="15">
      <c r="A28" s="107">
        <v>2022</v>
      </c>
      <c r="B28" s="107">
        <v>159</v>
      </c>
      <c r="C28" s="107" t="s">
        <v>271</v>
      </c>
      <c r="D28" s="189" t="s">
        <v>289</v>
      </c>
      <c r="E28" s="107" t="s">
        <v>273</v>
      </c>
      <c r="F28" s="107" t="s">
        <v>290</v>
      </c>
      <c r="G28" s="207">
        <v>1367.92</v>
      </c>
      <c r="H28" s="207">
        <v>65.14</v>
      </c>
      <c r="I28" s="107" t="s">
        <v>119</v>
      </c>
      <c r="J28" s="207">
        <f t="shared" si="0"/>
        <v>1302.78</v>
      </c>
      <c r="K28" s="189" t="s">
        <v>275</v>
      </c>
      <c r="L28" s="107" t="s">
        <v>121</v>
      </c>
      <c r="M28" s="107" t="s">
        <v>291</v>
      </c>
      <c r="N28" s="107" t="s">
        <v>142</v>
      </c>
      <c r="O28" s="107" t="s">
        <v>277</v>
      </c>
      <c r="P28" s="107" t="s">
        <v>278</v>
      </c>
      <c r="Q28" s="107" t="s">
        <v>278</v>
      </c>
      <c r="R28" s="107" t="s">
        <v>178</v>
      </c>
      <c r="S28" s="107" t="s">
        <v>179</v>
      </c>
      <c r="T28" s="107" t="s">
        <v>239</v>
      </c>
      <c r="U28" s="107">
        <v>140</v>
      </c>
      <c r="V28" s="107">
        <v>5</v>
      </c>
      <c r="W28" s="107">
        <v>5</v>
      </c>
      <c r="X28" s="107">
        <v>2022</v>
      </c>
      <c r="Y28" s="107">
        <v>13</v>
      </c>
      <c r="Z28" s="107">
        <v>0</v>
      </c>
      <c r="AA28" s="107" t="s">
        <v>181</v>
      </c>
      <c r="AB28" s="107" t="s">
        <v>292</v>
      </c>
      <c r="AC28" s="107" t="s">
        <v>181</v>
      </c>
      <c r="AD28" s="211" t="s">
        <v>248</v>
      </c>
      <c r="AE28" s="211" t="s">
        <v>183</v>
      </c>
      <c r="AF28" s="211">
        <f t="shared" si="1"/>
        <v>-6</v>
      </c>
      <c r="AG28" s="209">
        <f t="shared" si="2"/>
        <v>1302.78</v>
      </c>
      <c r="AH28" s="210">
        <f t="shared" si="3"/>
        <v>-7816.68</v>
      </c>
      <c r="AI28" s="211"/>
    </row>
    <row r="29" spans="1:35" ht="15">
      <c r="A29" s="107">
        <v>2022</v>
      </c>
      <c r="B29" s="107">
        <v>160</v>
      </c>
      <c r="C29" s="107" t="s">
        <v>271</v>
      </c>
      <c r="D29" s="189" t="s">
        <v>293</v>
      </c>
      <c r="E29" s="107" t="s">
        <v>273</v>
      </c>
      <c r="F29" s="107" t="s">
        <v>294</v>
      </c>
      <c r="G29" s="207">
        <v>967.2</v>
      </c>
      <c r="H29" s="207">
        <v>46.06</v>
      </c>
      <c r="I29" s="107" t="s">
        <v>119</v>
      </c>
      <c r="J29" s="207">
        <f t="shared" si="0"/>
        <v>921.1400000000001</v>
      </c>
      <c r="K29" s="189" t="s">
        <v>275</v>
      </c>
      <c r="L29" s="107" t="s">
        <v>121</v>
      </c>
      <c r="M29" s="107" t="s">
        <v>295</v>
      </c>
      <c r="N29" s="107" t="s">
        <v>142</v>
      </c>
      <c r="O29" s="107" t="s">
        <v>277</v>
      </c>
      <c r="P29" s="107" t="s">
        <v>278</v>
      </c>
      <c r="Q29" s="107" t="s">
        <v>278</v>
      </c>
      <c r="R29" s="107" t="s">
        <v>178</v>
      </c>
      <c r="S29" s="107" t="s">
        <v>179</v>
      </c>
      <c r="T29" s="107" t="s">
        <v>296</v>
      </c>
      <c r="U29" s="107">
        <v>2340</v>
      </c>
      <c r="V29" s="107">
        <v>10</v>
      </c>
      <c r="W29" s="107">
        <v>2</v>
      </c>
      <c r="X29" s="107">
        <v>2022</v>
      </c>
      <c r="Y29" s="107">
        <v>21</v>
      </c>
      <c r="Z29" s="107">
        <v>0</v>
      </c>
      <c r="AA29" s="107" t="s">
        <v>181</v>
      </c>
      <c r="AB29" s="107" t="s">
        <v>297</v>
      </c>
      <c r="AC29" s="107" t="s">
        <v>181</v>
      </c>
      <c r="AD29" s="211" t="s">
        <v>248</v>
      </c>
      <c r="AE29" s="211" t="s">
        <v>183</v>
      </c>
      <c r="AF29" s="211">
        <f t="shared" si="1"/>
        <v>-6</v>
      </c>
      <c r="AG29" s="209">
        <f t="shared" si="2"/>
        <v>921.1400000000001</v>
      </c>
      <c r="AH29" s="210">
        <f t="shared" si="3"/>
        <v>-5526.84</v>
      </c>
      <c r="AI29" s="211"/>
    </row>
    <row r="30" spans="1:35" ht="15">
      <c r="A30" s="107">
        <v>2022</v>
      </c>
      <c r="B30" s="107">
        <v>161</v>
      </c>
      <c r="C30" s="107" t="s">
        <v>271</v>
      </c>
      <c r="D30" s="189" t="s">
        <v>298</v>
      </c>
      <c r="E30" s="107" t="s">
        <v>273</v>
      </c>
      <c r="F30" s="107" t="s">
        <v>299</v>
      </c>
      <c r="G30" s="207">
        <v>731.87</v>
      </c>
      <c r="H30" s="207">
        <v>34.85</v>
      </c>
      <c r="I30" s="107" t="s">
        <v>119</v>
      </c>
      <c r="J30" s="207">
        <f t="shared" si="0"/>
        <v>697.02</v>
      </c>
      <c r="K30" s="189" t="s">
        <v>275</v>
      </c>
      <c r="L30" s="107" t="s">
        <v>121</v>
      </c>
      <c r="M30" s="107" t="s">
        <v>300</v>
      </c>
      <c r="N30" s="107" t="s">
        <v>142</v>
      </c>
      <c r="O30" s="107" t="s">
        <v>277</v>
      </c>
      <c r="P30" s="107" t="s">
        <v>278</v>
      </c>
      <c r="Q30" s="107" t="s">
        <v>278</v>
      </c>
      <c r="R30" s="107" t="s">
        <v>178</v>
      </c>
      <c r="S30" s="107" t="s">
        <v>179</v>
      </c>
      <c r="T30" s="107" t="s">
        <v>296</v>
      </c>
      <c r="U30" s="107">
        <v>2340</v>
      </c>
      <c r="V30" s="107">
        <v>5</v>
      </c>
      <c r="W30" s="107">
        <v>2</v>
      </c>
      <c r="X30" s="107">
        <v>2022</v>
      </c>
      <c r="Y30" s="107">
        <v>20</v>
      </c>
      <c r="Z30" s="107">
        <v>0</v>
      </c>
      <c r="AA30" s="107" t="s">
        <v>181</v>
      </c>
      <c r="AB30" s="107" t="s">
        <v>301</v>
      </c>
      <c r="AC30" s="107" t="s">
        <v>181</v>
      </c>
      <c r="AD30" s="211" t="s">
        <v>248</v>
      </c>
      <c r="AE30" s="211" t="s">
        <v>183</v>
      </c>
      <c r="AF30" s="211">
        <f t="shared" si="1"/>
        <v>-6</v>
      </c>
      <c r="AG30" s="209">
        <f t="shared" si="2"/>
        <v>697.02</v>
      </c>
      <c r="AH30" s="210">
        <f t="shared" si="3"/>
        <v>-4182.12</v>
      </c>
      <c r="AI30" s="211"/>
    </row>
    <row r="31" spans="1:35" ht="15">
      <c r="A31" s="107">
        <v>2022</v>
      </c>
      <c r="B31" s="107">
        <v>162</v>
      </c>
      <c r="C31" s="107" t="s">
        <v>271</v>
      </c>
      <c r="D31" s="189" t="s">
        <v>302</v>
      </c>
      <c r="E31" s="107" t="s">
        <v>131</v>
      </c>
      <c r="F31" s="107" t="s">
        <v>303</v>
      </c>
      <c r="G31" s="207">
        <v>47.74</v>
      </c>
      <c r="H31" s="207">
        <v>5.49</v>
      </c>
      <c r="I31" s="107" t="s">
        <v>119</v>
      </c>
      <c r="J31" s="207">
        <f t="shared" si="0"/>
        <v>42.25</v>
      </c>
      <c r="K31" s="189" t="s">
        <v>275</v>
      </c>
      <c r="L31" s="107" t="s">
        <v>121</v>
      </c>
      <c r="M31" s="107" t="s">
        <v>304</v>
      </c>
      <c r="N31" s="107" t="s">
        <v>191</v>
      </c>
      <c r="O31" s="107" t="s">
        <v>277</v>
      </c>
      <c r="P31" s="107" t="s">
        <v>278</v>
      </c>
      <c r="Q31" s="107" t="s">
        <v>278</v>
      </c>
      <c r="R31" s="107" t="s">
        <v>178</v>
      </c>
      <c r="S31" s="107" t="s">
        <v>179</v>
      </c>
      <c r="T31" s="107" t="s">
        <v>200</v>
      </c>
      <c r="U31" s="107">
        <v>470</v>
      </c>
      <c r="V31" s="107">
        <v>5</v>
      </c>
      <c r="W31" s="107">
        <v>2</v>
      </c>
      <c r="X31" s="107">
        <v>2022</v>
      </c>
      <c r="Y31" s="107">
        <v>15</v>
      </c>
      <c r="Z31" s="107">
        <v>0</v>
      </c>
      <c r="AA31" s="107" t="s">
        <v>181</v>
      </c>
      <c r="AB31" s="107" t="s">
        <v>305</v>
      </c>
      <c r="AC31" s="107" t="s">
        <v>181</v>
      </c>
      <c r="AD31" s="211" t="s">
        <v>201</v>
      </c>
      <c r="AE31" s="211" t="s">
        <v>183</v>
      </c>
      <c r="AF31" s="211">
        <f t="shared" si="1"/>
        <v>-13</v>
      </c>
      <c r="AG31" s="209">
        <f t="shared" si="2"/>
        <v>42.25</v>
      </c>
      <c r="AH31" s="210">
        <f t="shared" si="3"/>
        <v>-549.25</v>
      </c>
      <c r="AI31" s="211"/>
    </row>
    <row r="32" spans="1:35" ht="15">
      <c r="A32" s="107">
        <v>2022</v>
      </c>
      <c r="B32" s="107">
        <v>163</v>
      </c>
      <c r="C32" s="107" t="s">
        <v>271</v>
      </c>
      <c r="D32" s="189" t="s">
        <v>306</v>
      </c>
      <c r="E32" s="107" t="s">
        <v>131</v>
      </c>
      <c r="F32" s="107" t="s">
        <v>307</v>
      </c>
      <c r="G32" s="207">
        <v>14.89</v>
      </c>
      <c r="H32" s="207">
        <v>0.78</v>
      </c>
      <c r="I32" s="107" t="s">
        <v>119</v>
      </c>
      <c r="J32" s="207">
        <f t="shared" si="0"/>
        <v>14.110000000000001</v>
      </c>
      <c r="K32" s="189" t="s">
        <v>275</v>
      </c>
      <c r="L32" s="107" t="s">
        <v>121</v>
      </c>
      <c r="M32" s="107" t="s">
        <v>308</v>
      </c>
      <c r="N32" s="107" t="s">
        <v>191</v>
      </c>
      <c r="O32" s="107" t="s">
        <v>277</v>
      </c>
      <c r="P32" s="107" t="s">
        <v>278</v>
      </c>
      <c r="Q32" s="107" t="s">
        <v>278</v>
      </c>
      <c r="R32" s="107" t="s">
        <v>178</v>
      </c>
      <c r="S32" s="107" t="s">
        <v>179</v>
      </c>
      <c r="T32" s="107" t="s">
        <v>200</v>
      </c>
      <c r="U32" s="107">
        <v>470</v>
      </c>
      <c r="V32" s="107">
        <v>5</v>
      </c>
      <c r="W32" s="107">
        <v>2</v>
      </c>
      <c r="X32" s="107">
        <v>2022</v>
      </c>
      <c r="Y32" s="107">
        <v>16</v>
      </c>
      <c r="Z32" s="107">
        <v>0</v>
      </c>
      <c r="AA32" s="107" t="s">
        <v>181</v>
      </c>
      <c r="AB32" s="107" t="s">
        <v>309</v>
      </c>
      <c r="AC32" s="107" t="s">
        <v>181</v>
      </c>
      <c r="AD32" s="211" t="s">
        <v>201</v>
      </c>
      <c r="AE32" s="211" t="s">
        <v>183</v>
      </c>
      <c r="AF32" s="211">
        <f t="shared" si="1"/>
        <v>-13</v>
      </c>
      <c r="AG32" s="209">
        <f t="shared" si="2"/>
        <v>14.110000000000001</v>
      </c>
      <c r="AH32" s="210">
        <f t="shared" si="3"/>
        <v>-183.43</v>
      </c>
      <c r="AI32" s="211"/>
    </row>
    <row r="33" spans="1:35" ht="15">
      <c r="A33" s="107">
        <v>2022</v>
      </c>
      <c r="B33" s="107">
        <v>164</v>
      </c>
      <c r="C33" s="107" t="s">
        <v>271</v>
      </c>
      <c r="D33" s="189" t="s">
        <v>310</v>
      </c>
      <c r="E33" s="107" t="s">
        <v>131</v>
      </c>
      <c r="F33" s="107" t="s">
        <v>311</v>
      </c>
      <c r="G33" s="207">
        <v>14.89</v>
      </c>
      <c r="H33" s="207">
        <v>0.78</v>
      </c>
      <c r="I33" s="107" t="s">
        <v>119</v>
      </c>
      <c r="J33" s="207">
        <f t="shared" si="0"/>
        <v>14.110000000000001</v>
      </c>
      <c r="K33" s="189" t="s">
        <v>275</v>
      </c>
      <c r="L33" s="107" t="s">
        <v>121</v>
      </c>
      <c r="M33" s="107" t="s">
        <v>312</v>
      </c>
      <c r="N33" s="107" t="s">
        <v>191</v>
      </c>
      <c r="O33" s="107" t="s">
        <v>277</v>
      </c>
      <c r="P33" s="107" t="s">
        <v>278</v>
      </c>
      <c r="Q33" s="107" t="s">
        <v>278</v>
      </c>
      <c r="R33" s="107" t="s">
        <v>178</v>
      </c>
      <c r="S33" s="107" t="s">
        <v>179</v>
      </c>
      <c r="T33" s="107" t="s">
        <v>200</v>
      </c>
      <c r="U33" s="107">
        <v>470</v>
      </c>
      <c r="V33" s="107">
        <v>5</v>
      </c>
      <c r="W33" s="107">
        <v>2</v>
      </c>
      <c r="X33" s="107">
        <v>2022</v>
      </c>
      <c r="Y33" s="107">
        <v>14</v>
      </c>
      <c r="Z33" s="107">
        <v>0</v>
      </c>
      <c r="AA33" s="107" t="s">
        <v>181</v>
      </c>
      <c r="AB33" s="107" t="s">
        <v>313</v>
      </c>
      <c r="AC33" s="107" t="s">
        <v>181</v>
      </c>
      <c r="AD33" s="211" t="s">
        <v>201</v>
      </c>
      <c r="AE33" s="211" t="s">
        <v>183</v>
      </c>
      <c r="AF33" s="211">
        <f t="shared" si="1"/>
        <v>-13</v>
      </c>
      <c r="AG33" s="209">
        <f t="shared" si="2"/>
        <v>14.110000000000001</v>
      </c>
      <c r="AH33" s="210">
        <f t="shared" si="3"/>
        <v>-183.43</v>
      </c>
      <c r="AI33" s="211"/>
    </row>
    <row r="34" spans="1:35" ht="15">
      <c r="A34" s="107">
        <v>2022</v>
      </c>
      <c r="B34" s="107">
        <v>165</v>
      </c>
      <c r="C34" s="107" t="s">
        <v>271</v>
      </c>
      <c r="D34" s="189" t="s">
        <v>314</v>
      </c>
      <c r="E34" s="107" t="s">
        <v>210</v>
      </c>
      <c r="F34" s="107" t="s">
        <v>315</v>
      </c>
      <c r="G34" s="207">
        <v>128.52</v>
      </c>
      <c r="H34" s="207">
        <v>23.18</v>
      </c>
      <c r="I34" s="107" t="s">
        <v>119</v>
      </c>
      <c r="J34" s="207">
        <f t="shared" si="0"/>
        <v>105.34</v>
      </c>
      <c r="K34" s="189" t="s">
        <v>161</v>
      </c>
      <c r="L34" s="107" t="s">
        <v>121</v>
      </c>
      <c r="M34" s="107" t="s">
        <v>316</v>
      </c>
      <c r="N34" s="107" t="s">
        <v>271</v>
      </c>
      <c r="O34" s="107" t="s">
        <v>317</v>
      </c>
      <c r="P34" s="107" t="s">
        <v>318</v>
      </c>
      <c r="Q34" s="107" t="s">
        <v>318</v>
      </c>
      <c r="R34" s="107" t="s">
        <v>178</v>
      </c>
      <c r="S34" s="107" t="s">
        <v>179</v>
      </c>
      <c r="T34" s="107" t="s">
        <v>319</v>
      </c>
      <c r="U34" s="107">
        <v>1890</v>
      </c>
      <c r="V34" s="107">
        <v>15</v>
      </c>
      <c r="W34" s="107">
        <v>1</v>
      </c>
      <c r="X34" s="107">
        <v>2022</v>
      </c>
      <c r="Y34" s="107">
        <v>12</v>
      </c>
      <c r="Z34" s="107">
        <v>0</v>
      </c>
      <c r="AA34" s="107" t="s">
        <v>181</v>
      </c>
      <c r="AB34" s="107" t="s">
        <v>320</v>
      </c>
      <c r="AC34" s="107" t="s">
        <v>181</v>
      </c>
      <c r="AD34" s="211" t="s">
        <v>321</v>
      </c>
      <c r="AE34" s="211" t="s">
        <v>183</v>
      </c>
      <c r="AF34" s="211">
        <f t="shared" si="1"/>
        <v>-16</v>
      </c>
      <c r="AG34" s="209">
        <f t="shared" si="2"/>
        <v>105.34</v>
      </c>
      <c r="AH34" s="210">
        <f t="shared" si="3"/>
        <v>-1685.44</v>
      </c>
      <c r="AI34" s="211"/>
    </row>
    <row r="35" spans="1:35" ht="15">
      <c r="A35" s="107">
        <v>2022</v>
      </c>
      <c r="B35" s="107">
        <v>166</v>
      </c>
      <c r="C35" s="107" t="s">
        <v>271</v>
      </c>
      <c r="D35" s="189" t="s">
        <v>322</v>
      </c>
      <c r="E35" s="107" t="s">
        <v>273</v>
      </c>
      <c r="F35" s="107" t="s">
        <v>323</v>
      </c>
      <c r="G35" s="207">
        <v>265.47</v>
      </c>
      <c r="H35" s="207">
        <v>66.5</v>
      </c>
      <c r="I35" s="107" t="s">
        <v>119</v>
      </c>
      <c r="J35" s="207">
        <f t="shared" si="0"/>
        <v>198.97000000000003</v>
      </c>
      <c r="K35" s="189" t="s">
        <v>324</v>
      </c>
      <c r="L35" s="107" t="s">
        <v>121</v>
      </c>
      <c r="M35" s="107" t="s">
        <v>325</v>
      </c>
      <c r="N35" s="107" t="s">
        <v>142</v>
      </c>
      <c r="O35" s="107" t="s">
        <v>326</v>
      </c>
      <c r="P35" s="107" t="s">
        <v>327</v>
      </c>
      <c r="Q35" s="107" t="s">
        <v>327</v>
      </c>
      <c r="R35" s="107" t="s">
        <v>178</v>
      </c>
      <c r="S35" s="107" t="s">
        <v>179</v>
      </c>
      <c r="T35" s="107" t="s">
        <v>239</v>
      </c>
      <c r="U35" s="107">
        <v>140</v>
      </c>
      <c r="V35" s="107">
        <v>5</v>
      </c>
      <c r="W35" s="107">
        <v>1</v>
      </c>
      <c r="X35" s="107">
        <v>2022</v>
      </c>
      <c r="Y35" s="107">
        <v>171</v>
      </c>
      <c r="Z35" s="107">
        <v>0</v>
      </c>
      <c r="AA35" s="107" t="s">
        <v>181</v>
      </c>
      <c r="AB35" s="107" t="s">
        <v>328</v>
      </c>
      <c r="AC35" s="107" t="s">
        <v>181</v>
      </c>
      <c r="AD35" s="211" t="s">
        <v>329</v>
      </c>
      <c r="AE35" s="211" t="s">
        <v>183</v>
      </c>
      <c r="AF35" s="211">
        <f t="shared" si="1"/>
        <v>-5</v>
      </c>
      <c r="AG35" s="209">
        <f t="shared" si="2"/>
        <v>198.97000000000003</v>
      </c>
      <c r="AH35" s="210">
        <f t="shared" si="3"/>
        <v>-994.8500000000001</v>
      </c>
      <c r="AI35" s="211"/>
    </row>
    <row r="36" spans="1:35" ht="15">
      <c r="A36" s="107">
        <v>2022</v>
      </c>
      <c r="B36" s="107">
        <v>167</v>
      </c>
      <c r="C36" s="107" t="s">
        <v>271</v>
      </c>
      <c r="D36" s="189" t="s">
        <v>330</v>
      </c>
      <c r="E36" s="107" t="s">
        <v>273</v>
      </c>
      <c r="F36" s="107" t="s">
        <v>331</v>
      </c>
      <c r="G36" s="207">
        <v>287.91</v>
      </c>
      <c r="H36" s="207">
        <v>60.06</v>
      </c>
      <c r="I36" s="107" t="s">
        <v>119</v>
      </c>
      <c r="J36" s="207">
        <f t="shared" si="0"/>
        <v>227.85000000000002</v>
      </c>
      <c r="K36" s="189" t="s">
        <v>324</v>
      </c>
      <c r="L36" s="107" t="s">
        <v>121</v>
      </c>
      <c r="M36" s="107" t="s">
        <v>332</v>
      </c>
      <c r="N36" s="107" t="s">
        <v>142</v>
      </c>
      <c r="O36" s="107" t="s">
        <v>326</v>
      </c>
      <c r="P36" s="107" t="s">
        <v>327</v>
      </c>
      <c r="Q36" s="107" t="s">
        <v>327</v>
      </c>
      <c r="R36" s="107" t="s">
        <v>178</v>
      </c>
      <c r="S36" s="107" t="s">
        <v>179</v>
      </c>
      <c r="T36" s="107" t="s">
        <v>239</v>
      </c>
      <c r="U36" s="107">
        <v>140</v>
      </c>
      <c r="V36" s="107">
        <v>5</v>
      </c>
      <c r="W36" s="107">
        <v>1</v>
      </c>
      <c r="X36" s="107">
        <v>2022</v>
      </c>
      <c r="Y36" s="107">
        <v>171</v>
      </c>
      <c r="Z36" s="107">
        <v>0</v>
      </c>
      <c r="AA36" s="107" t="s">
        <v>181</v>
      </c>
      <c r="AB36" s="107" t="s">
        <v>328</v>
      </c>
      <c r="AC36" s="107" t="s">
        <v>181</v>
      </c>
      <c r="AD36" s="211" t="s">
        <v>329</v>
      </c>
      <c r="AE36" s="211" t="s">
        <v>183</v>
      </c>
      <c r="AF36" s="211">
        <f t="shared" si="1"/>
        <v>-5</v>
      </c>
      <c r="AG36" s="209">
        <f t="shared" si="2"/>
        <v>227.85000000000002</v>
      </c>
      <c r="AH36" s="210">
        <f t="shared" si="3"/>
        <v>-1139.25</v>
      </c>
      <c r="AI36" s="211"/>
    </row>
    <row r="37" spans="1:35" ht="15">
      <c r="A37" s="107">
        <v>2022</v>
      </c>
      <c r="B37" s="107">
        <v>168</v>
      </c>
      <c r="C37" s="107" t="s">
        <v>271</v>
      </c>
      <c r="D37" s="189" t="s">
        <v>333</v>
      </c>
      <c r="E37" s="107" t="s">
        <v>273</v>
      </c>
      <c r="F37" s="107" t="s">
        <v>334</v>
      </c>
      <c r="G37" s="207">
        <v>232.87</v>
      </c>
      <c r="H37" s="207">
        <v>60.28</v>
      </c>
      <c r="I37" s="107" t="s">
        <v>119</v>
      </c>
      <c r="J37" s="207">
        <f t="shared" si="0"/>
        <v>172.59</v>
      </c>
      <c r="K37" s="189" t="s">
        <v>324</v>
      </c>
      <c r="L37" s="107" t="s">
        <v>121</v>
      </c>
      <c r="M37" s="107" t="s">
        <v>335</v>
      </c>
      <c r="N37" s="107" t="s">
        <v>142</v>
      </c>
      <c r="O37" s="107" t="s">
        <v>326</v>
      </c>
      <c r="P37" s="107" t="s">
        <v>327</v>
      </c>
      <c r="Q37" s="107" t="s">
        <v>327</v>
      </c>
      <c r="R37" s="107" t="s">
        <v>178</v>
      </c>
      <c r="S37" s="107" t="s">
        <v>179</v>
      </c>
      <c r="T37" s="107" t="s">
        <v>239</v>
      </c>
      <c r="U37" s="107">
        <v>140</v>
      </c>
      <c r="V37" s="107">
        <v>5</v>
      </c>
      <c r="W37" s="107">
        <v>1</v>
      </c>
      <c r="X37" s="107">
        <v>2022</v>
      </c>
      <c r="Y37" s="107">
        <v>171</v>
      </c>
      <c r="Z37" s="107">
        <v>0</v>
      </c>
      <c r="AA37" s="107" t="s">
        <v>181</v>
      </c>
      <c r="AB37" s="107" t="s">
        <v>328</v>
      </c>
      <c r="AC37" s="107" t="s">
        <v>181</v>
      </c>
      <c r="AD37" s="211" t="s">
        <v>329</v>
      </c>
      <c r="AE37" s="211" t="s">
        <v>183</v>
      </c>
      <c r="AF37" s="211">
        <f t="shared" si="1"/>
        <v>-5</v>
      </c>
      <c r="AG37" s="209">
        <f t="shared" si="2"/>
        <v>172.59</v>
      </c>
      <c r="AH37" s="210">
        <f t="shared" si="3"/>
        <v>-862.95</v>
      </c>
      <c r="AI37" s="211"/>
    </row>
    <row r="38" spans="1:35" ht="15">
      <c r="A38" s="107">
        <v>2022</v>
      </c>
      <c r="B38" s="107">
        <v>169</v>
      </c>
      <c r="C38" s="107" t="s">
        <v>271</v>
      </c>
      <c r="D38" s="189" t="s">
        <v>336</v>
      </c>
      <c r="E38" s="107" t="s">
        <v>337</v>
      </c>
      <c r="F38" s="107" t="s">
        <v>338</v>
      </c>
      <c r="G38" s="207">
        <v>571.7</v>
      </c>
      <c r="H38" s="207">
        <v>0</v>
      </c>
      <c r="I38" s="107" t="s">
        <v>147</v>
      </c>
      <c r="J38" s="207">
        <f t="shared" si="0"/>
        <v>571.7</v>
      </c>
      <c r="K38" s="189" t="s">
        <v>339</v>
      </c>
      <c r="L38" s="107" t="s">
        <v>121</v>
      </c>
      <c r="M38" s="107" t="s">
        <v>340</v>
      </c>
      <c r="N38" s="107" t="s">
        <v>341</v>
      </c>
      <c r="O38" s="107" t="s">
        <v>342</v>
      </c>
      <c r="P38" s="107" t="s">
        <v>343</v>
      </c>
      <c r="Q38" s="107" t="s">
        <v>344</v>
      </c>
      <c r="R38" s="107" t="s">
        <v>165</v>
      </c>
      <c r="S38" s="107" t="s">
        <v>166</v>
      </c>
      <c r="T38" s="107" t="s">
        <v>345</v>
      </c>
      <c r="U38" s="107">
        <v>3660</v>
      </c>
      <c r="V38" s="107">
        <v>5</v>
      </c>
      <c r="W38" s="107">
        <v>1</v>
      </c>
      <c r="X38" s="107">
        <v>2021</v>
      </c>
      <c r="Y38" s="107">
        <v>416</v>
      </c>
      <c r="Z38" s="107">
        <v>0</v>
      </c>
      <c r="AA38" s="107" t="s">
        <v>129</v>
      </c>
      <c r="AB38" s="107" t="s">
        <v>346</v>
      </c>
      <c r="AC38" s="107" t="s">
        <v>129</v>
      </c>
      <c r="AD38" s="211" t="s">
        <v>347</v>
      </c>
      <c r="AE38" s="211" t="s">
        <v>132</v>
      </c>
      <c r="AF38" s="211">
        <f t="shared" si="1"/>
        <v>-13</v>
      </c>
      <c r="AG38" s="209">
        <f t="shared" si="2"/>
        <v>571.7</v>
      </c>
      <c r="AH38" s="210">
        <f t="shared" si="3"/>
        <v>-7432.1</v>
      </c>
      <c r="AI38" s="211"/>
    </row>
    <row r="39" spans="1:35" ht="15">
      <c r="A39" s="107">
        <v>2022</v>
      </c>
      <c r="B39" s="107">
        <v>170</v>
      </c>
      <c r="C39" s="107" t="s">
        <v>348</v>
      </c>
      <c r="D39" s="189" t="s">
        <v>349</v>
      </c>
      <c r="E39" s="107" t="s">
        <v>169</v>
      </c>
      <c r="F39" s="107" t="s">
        <v>350</v>
      </c>
      <c r="G39" s="207">
        <v>1586</v>
      </c>
      <c r="H39" s="207">
        <v>286</v>
      </c>
      <c r="I39" s="107" t="s">
        <v>119</v>
      </c>
      <c r="J39" s="207">
        <f t="shared" si="0"/>
        <v>1300</v>
      </c>
      <c r="K39" s="189" t="s">
        <v>351</v>
      </c>
      <c r="L39" s="107" t="s">
        <v>121</v>
      </c>
      <c r="M39" s="107" t="s">
        <v>352</v>
      </c>
      <c r="N39" s="107" t="s">
        <v>169</v>
      </c>
      <c r="O39" s="107" t="s">
        <v>353</v>
      </c>
      <c r="P39" s="107" t="s">
        <v>354</v>
      </c>
      <c r="Q39" s="107" t="s">
        <v>161</v>
      </c>
      <c r="R39" s="107" t="s">
        <v>126</v>
      </c>
      <c r="S39" s="107" t="s">
        <v>127</v>
      </c>
      <c r="T39" s="107" t="s">
        <v>355</v>
      </c>
      <c r="U39" s="107">
        <v>6770</v>
      </c>
      <c r="V39" s="107">
        <v>2</v>
      </c>
      <c r="W39" s="107">
        <v>1</v>
      </c>
      <c r="X39" s="107">
        <v>2022</v>
      </c>
      <c r="Y39" s="107">
        <v>183</v>
      </c>
      <c r="Z39" s="107">
        <v>0</v>
      </c>
      <c r="AA39" s="107" t="s">
        <v>129</v>
      </c>
      <c r="AB39" s="107" t="s">
        <v>356</v>
      </c>
      <c r="AC39" s="107" t="s">
        <v>129</v>
      </c>
      <c r="AD39" s="211" t="s">
        <v>258</v>
      </c>
      <c r="AE39" s="211" t="s">
        <v>132</v>
      </c>
      <c r="AF39" s="211">
        <f t="shared" si="1"/>
        <v>-6</v>
      </c>
      <c r="AG39" s="209">
        <f t="shared" si="2"/>
        <v>1300</v>
      </c>
      <c r="AH39" s="210">
        <f t="shared" si="3"/>
        <v>-7800</v>
      </c>
      <c r="AI39" s="211"/>
    </row>
    <row r="40" spans="1:35" ht="15">
      <c r="A40" s="107">
        <v>2022</v>
      </c>
      <c r="B40" s="107">
        <v>171</v>
      </c>
      <c r="C40" s="107" t="s">
        <v>348</v>
      </c>
      <c r="D40" s="189" t="s">
        <v>357</v>
      </c>
      <c r="E40" s="107" t="s">
        <v>273</v>
      </c>
      <c r="F40" s="107" t="s">
        <v>358</v>
      </c>
      <c r="G40" s="207">
        <v>146.4</v>
      </c>
      <c r="H40" s="207">
        <v>26.4</v>
      </c>
      <c r="I40" s="107" t="s">
        <v>119</v>
      </c>
      <c r="J40" s="207">
        <f aca="true" t="shared" si="4" ref="J40:J71">IF(I40="SI",G40-H40,G40)</f>
        <v>120</v>
      </c>
      <c r="K40" s="189" t="s">
        <v>359</v>
      </c>
      <c r="L40" s="107" t="s">
        <v>121</v>
      </c>
      <c r="M40" s="107" t="s">
        <v>360</v>
      </c>
      <c r="N40" s="107" t="s">
        <v>142</v>
      </c>
      <c r="O40" s="107" t="s">
        <v>326</v>
      </c>
      <c r="P40" s="107" t="s">
        <v>327</v>
      </c>
      <c r="Q40" s="107" t="s">
        <v>327</v>
      </c>
      <c r="R40" s="107" t="s">
        <v>178</v>
      </c>
      <c r="S40" s="107" t="s">
        <v>179</v>
      </c>
      <c r="T40" s="107" t="s">
        <v>256</v>
      </c>
      <c r="U40" s="107">
        <v>1570</v>
      </c>
      <c r="V40" s="107">
        <v>5</v>
      </c>
      <c r="W40" s="107">
        <v>1</v>
      </c>
      <c r="X40" s="107">
        <v>2022</v>
      </c>
      <c r="Y40" s="107">
        <v>87</v>
      </c>
      <c r="Z40" s="107">
        <v>0</v>
      </c>
      <c r="AA40" s="107" t="s">
        <v>181</v>
      </c>
      <c r="AB40" s="107" t="s">
        <v>361</v>
      </c>
      <c r="AC40" s="107" t="s">
        <v>181</v>
      </c>
      <c r="AD40" s="211" t="s">
        <v>329</v>
      </c>
      <c r="AE40" s="211" t="s">
        <v>183</v>
      </c>
      <c r="AF40" s="211">
        <f aca="true" t="shared" si="5" ref="AF40:AF71">AE40-AD40</f>
        <v>-5</v>
      </c>
      <c r="AG40" s="209">
        <f aca="true" t="shared" si="6" ref="AG40:AG71">IF(AI40="SI",0,J40)</f>
        <v>120</v>
      </c>
      <c r="AH40" s="210">
        <f aca="true" t="shared" si="7" ref="AH40:AH71">AG40*AF40</f>
        <v>-600</v>
      </c>
      <c r="AI40" s="211"/>
    </row>
    <row r="41" spans="1:35" ht="15">
      <c r="A41" s="107">
        <v>2022</v>
      </c>
      <c r="B41" s="107">
        <v>172</v>
      </c>
      <c r="C41" s="107" t="s">
        <v>348</v>
      </c>
      <c r="D41" s="189" t="s">
        <v>362</v>
      </c>
      <c r="E41" s="107" t="s">
        <v>131</v>
      </c>
      <c r="F41" s="107" t="s">
        <v>363</v>
      </c>
      <c r="G41" s="207">
        <v>3806.4</v>
      </c>
      <c r="H41" s="207">
        <v>686.4</v>
      </c>
      <c r="I41" s="107" t="s">
        <v>147</v>
      </c>
      <c r="J41" s="207">
        <f t="shared" si="4"/>
        <v>3806.4</v>
      </c>
      <c r="K41" s="189" t="s">
        <v>364</v>
      </c>
      <c r="L41" s="107" t="s">
        <v>121</v>
      </c>
      <c r="M41" s="107" t="s">
        <v>365</v>
      </c>
      <c r="N41" s="107" t="s">
        <v>184</v>
      </c>
      <c r="O41" s="107" t="s">
        <v>366</v>
      </c>
      <c r="P41" s="107" t="s">
        <v>367</v>
      </c>
      <c r="Q41" s="107" t="s">
        <v>368</v>
      </c>
      <c r="R41" s="107" t="s">
        <v>165</v>
      </c>
      <c r="S41" s="107" t="s">
        <v>166</v>
      </c>
      <c r="T41" s="107" t="s">
        <v>369</v>
      </c>
      <c r="U41" s="107">
        <v>8530</v>
      </c>
      <c r="V41" s="107">
        <v>6</v>
      </c>
      <c r="W41" s="107">
        <v>3</v>
      </c>
      <c r="X41" s="107">
        <v>2022</v>
      </c>
      <c r="Y41" s="107">
        <v>169</v>
      </c>
      <c r="Z41" s="107">
        <v>0</v>
      </c>
      <c r="AA41" s="107" t="s">
        <v>201</v>
      </c>
      <c r="AB41" s="107" t="s">
        <v>370</v>
      </c>
      <c r="AC41" s="107" t="s">
        <v>201</v>
      </c>
      <c r="AD41" s="211" t="s">
        <v>234</v>
      </c>
      <c r="AE41" s="211" t="s">
        <v>203</v>
      </c>
      <c r="AF41" s="211">
        <f t="shared" si="5"/>
        <v>5</v>
      </c>
      <c r="AG41" s="209">
        <f t="shared" si="6"/>
        <v>3806.4</v>
      </c>
      <c r="AH41" s="210">
        <f t="shared" si="7"/>
        <v>19032</v>
      </c>
      <c r="AI41" s="211"/>
    </row>
    <row r="42" spans="1:35" ht="15">
      <c r="A42" s="107">
        <v>2022</v>
      </c>
      <c r="B42" s="107">
        <v>174</v>
      </c>
      <c r="C42" s="107" t="s">
        <v>348</v>
      </c>
      <c r="D42" s="189" t="s">
        <v>371</v>
      </c>
      <c r="E42" s="107" t="s">
        <v>189</v>
      </c>
      <c r="F42" s="107" t="s">
        <v>372</v>
      </c>
      <c r="G42" s="207">
        <v>15921.86</v>
      </c>
      <c r="H42" s="207">
        <v>2871.16</v>
      </c>
      <c r="I42" s="107" t="s">
        <v>119</v>
      </c>
      <c r="J42" s="207">
        <f t="shared" si="4"/>
        <v>13050.7</v>
      </c>
      <c r="K42" s="189" t="s">
        <v>161</v>
      </c>
      <c r="L42" s="107" t="s">
        <v>121</v>
      </c>
      <c r="M42" s="107" t="s">
        <v>373</v>
      </c>
      <c r="N42" s="107" t="s">
        <v>271</v>
      </c>
      <c r="O42" s="107" t="s">
        <v>374</v>
      </c>
      <c r="P42" s="107" t="s">
        <v>375</v>
      </c>
      <c r="Q42" s="107" t="s">
        <v>375</v>
      </c>
      <c r="R42" s="107" t="s">
        <v>178</v>
      </c>
      <c r="S42" s="107" t="s">
        <v>179</v>
      </c>
      <c r="T42" s="107" t="s">
        <v>376</v>
      </c>
      <c r="U42" s="107">
        <v>2890</v>
      </c>
      <c r="V42" s="107">
        <v>5</v>
      </c>
      <c r="W42" s="107">
        <v>2</v>
      </c>
      <c r="X42" s="107">
        <v>2021</v>
      </c>
      <c r="Y42" s="107">
        <v>334</v>
      </c>
      <c r="Z42" s="107">
        <v>0</v>
      </c>
      <c r="AA42" s="107" t="s">
        <v>181</v>
      </c>
      <c r="AB42" s="107" t="s">
        <v>377</v>
      </c>
      <c r="AC42" s="107" t="s">
        <v>181</v>
      </c>
      <c r="AD42" s="211" t="s">
        <v>321</v>
      </c>
      <c r="AE42" s="211" t="s">
        <v>183</v>
      </c>
      <c r="AF42" s="211">
        <f t="shared" si="5"/>
        <v>-16</v>
      </c>
      <c r="AG42" s="209">
        <f t="shared" si="6"/>
        <v>13050.7</v>
      </c>
      <c r="AH42" s="210">
        <f t="shared" si="7"/>
        <v>-208811.2</v>
      </c>
      <c r="AI42" s="211"/>
    </row>
    <row r="43" spans="1:35" ht="15">
      <c r="A43" s="107">
        <v>2022</v>
      </c>
      <c r="B43" s="107">
        <v>175</v>
      </c>
      <c r="C43" s="107" t="s">
        <v>129</v>
      </c>
      <c r="D43" s="189" t="s">
        <v>378</v>
      </c>
      <c r="E43" s="107" t="s">
        <v>379</v>
      </c>
      <c r="F43" s="107" t="s">
        <v>380</v>
      </c>
      <c r="G43" s="207">
        <v>85.4</v>
      </c>
      <c r="H43" s="207">
        <v>15.4</v>
      </c>
      <c r="I43" s="107" t="s">
        <v>119</v>
      </c>
      <c r="J43" s="207">
        <f t="shared" si="4"/>
        <v>70</v>
      </c>
      <c r="K43" s="189" t="s">
        <v>381</v>
      </c>
      <c r="L43" s="107" t="s">
        <v>121</v>
      </c>
      <c r="M43" s="107" t="s">
        <v>382</v>
      </c>
      <c r="N43" s="107" t="s">
        <v>383</v>
      </c>
      <c r="O43" s="107" t="s">
        <v>384</v>
      </c>
      <c r="P43" s="107" t="s">
        <v>385</v>
      </c>
      <c r="Q43" s="107" t="s">
        <v>161</v>
      </c>
      <c r="R43" s="107" t="s">
        <v>165</v>
      </c>
      <c r="S43" s="107" t="s">
        <v>166</v>
      </c>
      <c r="T43" s="107" t="s">
        <v>386</v>
      </c>
      <c r="U43" s="107">
        <v>4210</v>
      </c>
      <c r="V43" s="107">
        <v>5</v>
      </c>
      <c r="W43" s="107">
        <v>1</v>
      </c>
      <c r="X43" s="107">
        <v>2022</v>
      </c>
      <c r="Y43" s="107">
        <v>484</v>
      </c>
      <c r="Z43" s="107">
        <v>0</v>
      </c>
      <c r="AA43" s="107" t="s">
        <v>129</v>
      </c>
      <c r="AB43" s="107" t="s">
        <v>387</v>
      </c>
      <c r="AC43" s="107" t="s">
        <v>129</v>
      </c>
      <c r="AD43" s="211" t="s">
        <v>388</v>
      </c>
      <c r="AE43" s="211" t="s">
        <v>132</v>
      </c>
      <c r="AF43" s="211">
        <f t="shared" si="5"/>
        <v>-24</v>
      </c>
      <c r="AG43" s="209">
        <f t="shared" si="6"/>
        <v>70</v>
      </c>
      <c r="AH43" s="210">
        <f t="shared" si="7"/>
        <v>-1680</v>
      </c>
      <c r="AI43" s="211"/>
    </row>
    <row r="44" spans="1:35" ht="15">
      <c r="A44" s="107">
        <v>2022</v>
      </c>
      <c r="B44" s="107">
        <v>176</v>
      </c>
      <c r="C44" s="107" t="s">
        <v>129</v>
      </c>
      <c r="D44" s="189" t="s">
        <v>389</v>
      </c>
      <c r="E44" s="107" t="s">
        <v>154</v>
      </c>
      <c r="F44" s="107" t="s">
        <v>390</v>
      </c>
      <c r="G44" s="207">
        <v>297.92</v>
      </c>
      <c r="H44" s="207">
        <v>53.72</v>
      </c>
      <c r="I44" s="107" t="s">
        <v>119</v>
      </c>
      <c r="J44" s="207">
        <f t="shared" si="4"/>
        <v>244.20000000000002</v>
      </c>
      <c r="K44" s="189" t="s">
        <v>391</v>
      </c>
      <c r="L44" s="107" t="s">
        <v>121</v>
      </c>
      <c r="M44" s="107" t="s">
        <v>392</v>
      </c>
      <c r="N44" s="107" t="s">
        <v>383</v>
      </c>
      <c r="O44" s="107" t="s">
        <v>393</v>
      </c>
      <c r="P44" s="107" t="s">
        <v>394</v>
      </c>
      <c r="Q44" s="107" t="s">
        <v>394</v>
      </c>
      <c r="R44" s="107" t="s">
        <v>178</v>
      </c>
      <c r="S44" s="107" t="s">
        <v>179</v>
      </c>
      <c r="T44" s="107" t="s">
        <v>239</v>
      </c>
      <c r="U44" s="107">
        <v>140</v>
      </c>
      <c r="V44" s="107">
        <v>5</v>
      </c>
      <c r="W44" s="107">
        <v>9</v>
      </c>
      <c r="X44" s="107">
        <v>2022</v>
      </c>
      <c r="Y44" s="107">
        <v>33</v>
      </c>
      <c r="Z44" s="107">
        <v>0</v>
      </c>
      <c r="AA44" s="107" t="s">
        <v>181</v>
      </c>
      <c r="AB44" s="107" t="s">
        <v>395</v>
      </c>
      <c r="AC44" s="107" t="s">
        <v>181</v>
      </c>
      <c r="AD44" s="211" t="s">
        <v>388</v>
      </c>
      <c r="AE44" s="211" t="s">
        <v>183</v>
      </c>
      <c r="AF44" s="211">
        <f t="shared" si="5"/>
        <v>-21</v>
      </c>
      <c r="AG44" s="209">
        <f t="shared" si="6"/>
        <v>244.20000000000002</v>
      </c>
      <c r="AH44" s="210">
        <f t="shared" si="7"/>
        <v>-5128.200000000001</v>
      </c>
      <c r="AI44" s="211"/>
    </row>
    <row r="45" spans="1:35" ht="15">
      <c r="A45" s="107">
        <v>2022</v>
      </c>
      <c r="B45" s="107">
        <v>177</v>
      </c>
      <c r="C45" s="107" t="s">
        <v>129</v>
      </c>
      <c r="D45" s="189" t="s">
        <v>396</v>
      </c>
      <c r="E45" s="107" t="s">
        <v>383</v>
      </c>
      <c r="F45" s="107" t="s">
        <v>397</v>
      </c>
      <c r="G45" s="207">
        <v>1549.4</v>
      </c>
      <c r="H45" s="207">
        <v>279.4</v>
      </c>
      <c r="I45" s="107" t="s">
        <v>119</v>
      </c>
      <c r="J45" s="207">
        <f t="shared" si="4"/>
        <v>1270</v>
      </c>
      <c r="K45" s="189" t="s">
        <v>398</v>
      </c>
      <c r="L45" s="107" t="s">
        <v>121</v>
      </c>
      <c r="M45" s="107" t="s">
        <v>399</v>
      </c>
      <c r="N45" s="107" t="s">
        <v>129</v>
      </c>
      <c r="O45" s="107" t="s">
        <v>176</v>
      </c>
      <c r="P45" s="107" t="s">
        <v>177</v>
      </c>
      <c r="Q45" s="107" t="s">
        <v>177</v>
      </c>
      <c r="R45" s="107" t="s">
        <v>178</v>
      </c>
      <c r="S45" s="107" t="s">
        <v>179</v>
      </c>
      <c r="T45" s="107" t="s">
        <v>239</v>
      </c>
      <c r="U45" s="107">
        <v>140</v>
      </c>
      <c r="V45" s="107">
        <v>25</v>
      </c>
      <c r="W45" s="107">
        <v>1</v>
      </c>
      <c r="X45" s="107">
        <v>2022</v>
      </c>
      <c r="Y45" s="107">
        <v>485</v>
      </c>
      <c r="Z45" s="107">
        <v>0</v>
      </c>
      <c r="AA45" s="107" t="s">
        <v>181</v>
      </c>
      <c r="AB45" s="107" t="s">
        <v>400</v>
      </c>
      <c r="AC45" s="107" t="s">
        <v>181</v>
      </c>
      <c r="AD45" s="211" t="s">
        <v>401</v>
      </c>
      <c r="AE45" s="211" t="s">
        <v>183</v>
      </c>
      <c r="AF45" s="211">
        <f t="shared" si="5"/>
        <v>-24</v>
      </c>
      <c r="AG45" s="209">
        <f t="shared" si="6"/>
        <v>1270</v>
      </c>
      <c r="AH45" s="210">
        <f t="shared" si="7"/>
        <v>-30480</v>
      </c>
      <c r="AI45" s="211"/>
    </row>
    <row r="46" spans="1:35" ht="15">
      <c r="A46" s="107">
        <v>2022</v>
      </c>
      <c r="B46" s="107">
        <v>178</v>
      </c>
      <c r="C46" s="107" t="s">
        <v>129</v>
      </c>
      <c r="D46" s="189" t="s">
        <v>402</v>
      </c>
      <c r="E46" s="107" t="s">
        <v>379</v>
      </c>
      <c r="F46" s="107" t="s">
        <v>403</v>
      </c>
      <c r="G46" s="207">
        <v>448.5</v>
      </c>
      <c r="H46" s="207">
        <v>0</v>
      </c>
      <c r="I46" s="107" t="s">
        <v>147</v>
      </c>
      <c r="J46" s="207">
        <f t="shared" si="4"/>
        <v>448.5</v>
      </c>
      <c r="K46" s="189" t="s">
        <v>228</v>
      </c>
      <c r="L46" s="107" t="s">
        <v>121</v>
      </c>
      <c r="M46" s="107" t="s">
        <v>404</v>
      </c>
      <c r="N46" s="107" t="s">
        <v>129</v>
      </c>
      <c r="O46" s="107" t="s">
        <v>230</v>
      </c>
      <c r="P46" s="107" t="s">
        <v>231</v>
      </c>
      <c r="Q46" s="107" t="s">
        <v>232</v>
      </c>
      <c r="R46" s="107" t="s">
        <v>126</v>
      </c>
      <c r="S46" s="107" t="s">
        <v>127</v>
      </c>
      <c r="T46" s="107" t="s">
        <v>128</v>
      </c>
      <c r="U46" s="107">
        <v>1130</v>
      </c>
      <c r="V46" s="107">
        <v>10</v>
      </c>
      <c r="W46" s="107">
        <v>3</v>
      </c>
      <c r="X46" s="107">
        <v>2022</v>
      </c>
      <c r="Y46" s="107">
        <v>200</v>
      </c>
      <c r="Z46" s="107">
        <v>0</v>
      </c>
      <c r="AA46" s="107" t="s">
        <v>129</v>
      </c>
      <c r="AB46" s="107" t="s">
        <v>233</v>
      </c>
      <c r="AC46" s="107" t="s">
        <v>129</v>
      </c>
      <c r="AD46" s="211" t="s">
        <v>405</v>
      </c>
      <c r="AE46" s="211" t="s">
        <v>132</v>
      </c>
      <c r="AF46" s="211">
        <f t="shared" si="5"/>
        <v>-26</v>
      </c>
      <c r="AG46" s="209">
        <f t="shared" si="6"/>
        <v>448.5</v>
      </c>
      <c r="AH46" s="210">
        <f t="shared" si="7"/>
        <v>-11661</v>
      </c>
      <c r="AI46" s="211"/>
    </row>
    <row r="47" spans="1:35" ht="15">
      <c r="A47" s="107">
        <v>2022</v>
      </c>
      <c r="B47" s="107">
        <v>179</v>
      </c>
      <c r="C47" s="107" t="s">
        <v>129</v>
      </c>
      <c r="D47" s="189" t="s">
        <v>406</v>
      </c>
      <c r="E47" s="107" t="s">
        <v>154</v>
      </c>
      <c r="F47" s="107" t="s">
        <v>407</v>
      </c>
      <c r="G47" s="207">
        <v>610</v>
      </c>
      <c r="H47" s="207">
        <v>110</v>
      </c>
      <c r="I47" s="107" t="s">
        <v>119</v>
      </c>
      <c r="J47" s="207">
        <f t="shared" si="4"/>
        <v>500</v>
      </c>
      <c r="K47" s="189" t="s">
        <v>408</v>
      </c>
      <c r="L47" s="107" t="s">
        <v>121</v>
      </c>
      <c r="M47" s="107" t="s">
        <v>409</v>
      </c>
      <c r="N47" s="107" t="s">
        <v>379</v>
      </c>
      <c r="O47" s="107" t="s">
        <v>410</v>
      </c>
      <c r="P47" s="107" t="s">
        <v>411</v>
      </c>
      <c r="Q47" s="107" t="s">
        <v>161</v>
      </c>
      <c r="R47" s="107" t="s">
        <v>165</v>
      </c>
      <c r="S47" s="107" t="s">
        <v>166</v>
      </c>
      <c r="T47" s="107" t="s">
        <v>412</v>
      </c>
      <c r="U47" s="107">
        <v>580</v>
      </c>
      <c r="V47" s="107">
        <v>5</v>
      </c>
      <c r="W47" s="107">
        <v>3</v>
      </c>
      <c r="X47" s="107">
        <v>2021</v>
      </c>
      <c r="Y47" s="107">
        <v>482</v>
      </c>
      <c r="Z47" s="107">
        <v>0</v>
      </c>
      <c r="AA47" s="107" t="s">
        <v>129</v>
      </c>
      <c r="AB47" s="107" t="s">
        <v>413</v>
      </c>
      <c r="AC47" s="107" t="s">
        <v>129</v>
      </c>
      <c r="AD47" s="211" t="s">
        <v>414</v>
      </c>
      <c r="AE47" s="211" t="s">
        <v>132</v>
      </c>
      <c r="AF47" s="211">
        <f t="shared" si="5"/>
        <v>-23</v>
      </c>
      <c r="AG47" s="209">
        <f t="shared" si="6"/>
        <v>500</v>
      </c>
      <c r="AH47" s="210">
        <f t="shared" si="7"/>
        <v>-11500</v>
      </c>
      <c r="AI47" s="211"/>
    </row>
    <row r="48" spans="1:35" ht="15">
      <c r="A48" s="107">
        <v>2022</v>
      </c>
      <c r="B48" s="107">
        <v>180</v>
      </c>
      <c r="C48" s="107" t="s">
        <v>129</v>
      </c>
      <c r="D48" s="189" t="s">
        <v>415</v>
      </c>
      <c r="E48" s="107" t="s">
        <v>154</v>
      </c>
      <c r="F48" s="107" t="s">
        <v>416</v>
      </c>
      <c r="G48" s="207">
        <v>878.4</v>
      </c>
      <c r="H48" s="207">
        <v>158.4</v>
      </c>
      <c r="I48" s="107" t="s">
        <v>119</v>
      </c>
      <c r="J48" s="207">
        <f t="shared" si="4"/>
        <v>720</v>
      </c>
      <c r="K48" s="189" t="s">
        <v>417</v>
      </c>
      <c r="L48" s="107" t="s">
        <v>121</v>
      </c>
      <c r="M48" s="107" t="s">
        <v>418</v>
      </c>
      <c r="N48" s="107" t="s">
        <v>379</v>
      </c>
      <c r="O48" s="107" t="s">
        <v>419</v>
      </c>
      <c r="P48" s="107" t="s">
        <v>420</v>
      </c>
      <c r="Q48" s="107" t="s">
        <v>421</v>
      </c>
      <c r="R48" s="107" t="s">
        <v>178</v>
      </c>
      <c r="S48" s="107" t="s">
        <v>179</v>
      </c>
      <c r="T48" s="107" t="s">
        <v>180</v>
      </c>
      <c r="U48" s="107">
        <v>5870</v>
      </c>
      <c r="V48" s="107">
        <v>5</v>
      </c>
      <c r="W48" s="107">
        <v>1</v>
      </c>
      <c r="X48" s="107">
        <v>2022</v>
      </c>
      <c r="Y48" s="107">
        <v>184</v>
      </c>
      <c r="Z48" s="107">
        <v>0</v>
      </c>
      <c r="AA48" s="107" t="s">
        <v>181</v>
      </c>
      <c r="AB48" s="107" t="s">
        <v>422</v>
      </c>
      <c r="AC48" s="107" t="s">
        <v>181</v>
      </c>
      <c r="AD48" s="211" t="s">
        <v>414</v>
      </c>
      <c r="AE48" s="211" t="s">
        <v>183</v>
      </c>
      <c r="AF48" s="211">
        <f t="shared" si="5"/>
        <v>-20</v>
      </c>
      <c r="AG48" s="209">
        <f t="shared" si="6"/>
        <v>720</v>
      </c>
      <c r="AH48" s="210">
        <f t="shared" si="7"/>
        <v>-14400</v>
      </c>
      <c r="AI48" s="211"/>
    </row>
    <row r="49" spans="1:35" ht="15">
      <c r="A49" s="107">
        <v>2022</v>
      </c>
      <c r="B49" s="107">
        <v>181</v>
      </c>
      <c r="C49" s="107" t="s">
        <v>181</v>
      </c>
      <c r="D49" s="189" t="s">
        <v>423</v>
      </c>
      <c r="E49" s="107" t="s">
        <v>129</v>
      </c>
      <c r="F49" s="107" t="s">
        <v>424</v>
      </c>
      <c r="G49" s="207">
        <v>756</v>
      </c>
      <c r="H49" s="207">
        <v>0</v>
      </c>
      <c r="I49" s="107" t="s">
        <v>147</v>
      </c>
      <c r="J49" s="207">
        <f t="shared" si="4"/>
        <v>756</v>
      </c>
      <c r="K49" s="189" t="s">
        <v>425</v>
      </c>
      <c r="L49" s="107" t="s">
        <v>121</v>
      </c>
      <c r="M49" s="107" t="s">
        <v>426</v>
      </c>
      <c r="N49" s="107" t="s">
        <v>427</v>
      </c>
      <c r="O49" s="107" t="s">
        <v>428</v>
      </c>
      <c r="P49" s="107" t="s">
        <v>161</v>
      </c>
      <c r="Q49" s="107" t="s">
        <v>429</v>
      </c>
      <c r="R49" s="107" t="s">
        <v>165</v>
      </c>
      <c r="S49" s="107" t="s">
        <v>166</v>
      </c>
      <c r="T49" s="107" t="s">
        <v>412</v>
      </c>
      <c r="U49" s="107">
        <v>580</v>
      </c>
      <c r="V49" s="107">
        <v>5</v>
      </c>
      <c r="W49" s="107">
        <v>3</v>
      </c>
      <c r="X49" s="107">
        <v>2022</v>
      </c>
      <c r="Y49" s="107">
        <v>7</v>
      </c>
      <c r="Z49" s="107">
        <v>0</v>
      </c>
      <c r="AA49" s="107" t="s">
        <v>201</v>
      </c>
      <c r="AB49" s="107" t="s">
        <v>430</v>
      </c>
      <c r="AC49" s="107" t="s">
        <v>201</v>
      </c>
      <c r="AD49" s="211" t="s">
        <v>431</v>
      </c>
      <c r="AE49" s="211" t="s">
        <v>203</v>
      </c>
      <c r="AF49" s="211">
        <f t="shared" si="5"/>
        <v>-13</v>
      </c>
      <c r="AG49" s="209">
        <f t="shared" si="6"/>
        <v>756</v>
      </c>
      <c r="AH49" s="210">
        <f t="shared" si="7"/>
        <v>-9828</v>
      </c>
      <c r="AI49" s="211"/>
    </row>
    <row r="50" spans="1:35" ht="15">
      <c r="A50" s="107">
        <v>2022</v>
      </c>
      <c r="B50" s="107">
        <v>182</v>
      </c>
      <c r="C50" s="107" t="s">
        <v>181</v>
      </c>
      <c r="D50" s="189" t="s">
        <v>432</v>
      </c>
      <c r="E50" s="107" t="s">
        <v>379</v>
      </c>
      <c r="F50" s="107" t="s">
        <v>433</v>
      </c>
      <c r="G50" s="207">
        <v>350.71</v>
      </c>
      <c r="H50" s="207">
        <v>16.7</v>
      </c>
      <c r="I50" s="107" t="s">
        <v>119</v>
      </c>
      <c r="J50" s="207">
        <f t="shared" si="4"/>
        <v>334.01</v>
      </c>
      <c r="K50" s="189" t="s">
        <v>275</v>
      </c>
      <c r="L50" s="107" t="s">
        <v>121</v>
      </c>
      <c r="M50" s="107" t="s">
        <v>434</v>
      </c>
      <c r="N50" s="107" t="s">
        <v>132</v>
      </c>
      <c r="O50" s="107" t="s">
        <v>277</v>
      </c>
      <c r="P50" s="107" t="s">
        <v>278</v>
      </c>
      <c r="Q50" s="107" t="s">
        <v>278</v>
      </c>
      <c r="R50" s="107" t="s">
        <v>178</v>
      </c>
      <c r="S50" s="107" t="s">
        <v>179</v>
      </c>
      <c r="T50" s="107" t="s">
        <v>435</v>
      </c>
      <c r="U50" s="107">
        <v>2560</v>
      </c>
      <c r="V50" s="107">
        <v>5</v>
      </c>
      <c r="W50" s="107">
        <v>2</v>
      </c>
      <c r="X50" s="107">
        <v>2022</v>
      </c>
      <c r="Y50" s="107">
        <v>22</v>
      </c>
      <c r="Z50" s="107">
        <v>0</v>
      </c>
      <c r="AA50" s="107" t="s">
        <v>215</v>
      </c>
      <c r="AB50" s="107" t="s">
        <v>436</v>
      </c>
      <c r="AC50" s="107" t="s">
        <v>215</v>
      </c>
      <c r="AD50" s="211" t="s">
        <v>431</v>
      </c>
      <c r="AE50" s="211" t="s">
        <v>437</v>
      </c>
      <c r="AF50" s="211">
        <f t="shared" si="5"/>
        <v>-8</v>
      </c>
      <c r="AG50" s="209">
        <f t="shared" si="6"/>
        <v>334.01</v>
      </c>
      <c r="AH50" s="210">
        <f t="shared" si="7"/>
        <v>-2672.08</v>
      </c>
      <c r="AI50" s="211"/>
    </row>
    <row r="51" spans="1:35" ht="15">
      <c r="A51" s="107">
        <v>2022</v>
      </c>
      <c r="B51" s="107">
        <v>183</v>
      </c>
      <c r="C51" s="107" t="s">
        <v>181</v>
      </c>
      <c r="D51" s="189" t="s">
        <v>438</v>
      </c>
      <c r="E51" s="107" t="s">
        <v>439</v>
      </c>
      <c r="F51" s="107" t="s">
        <v>440</v>
      </c>
      <c r="G51" s="207">
        <v>42.04</v>
      </c>
      <c r="H51" s="207">
        <v>7.58</v>
      </c>
      <c r="I51" s="107" t="s">
        <v>119</v>
      </c>
      <c r="J51" s="207">
        <f t="shared" si="4"/>
        <v>34.46</v>
      </c>
      <c r="K51" s="189" t="s">
        <v>157</v>
      </c>
      <c r="L51" s="107" t="s">
        <v>121</v>
      </c>
      <c r="M51" s="107" t="s">
        <v>441</v>
      </c>
      <c r="N51" s="107" t="s">
        <v>427</v>
      </c>
      <c r="O51" s="107" t="s">
        <v>159</v>
      </c>
      <c r="P51" s="107" t="s">
        <v>160</v>
      </c>
      <c r="Q51" s="107" t="s">
        <v>161</v>
      </c>
      <c r="R51" s="107" t="s">
        <v>126</v>
      </c>
      <c r="S51" s="107" t="s">
        <v>127</v>
      </c>
      <c r="T51" s="107" t="s">
        <v>162</v>
      </c>
      <c r="U51" s="107">
        <v>1120</v>
      </c>
      <c r="V51" s="107">
        <v>15</v>
      </c>
      <c r="W51" s="107">
        <v>1</v>
      </c>
      <c r="X51" s="107">
        <v>2022</v>
      </c>
      <c r="Y51" s="107">
        <v>8</v>
      </c>
      <c r="Z51" s="107">
        <v>0</v>
      </c>
      <c r="AA51" s="107" t="s">
        <v>215</v>
      </c>
      <c r="AB51" s="107" t="s">
        <v>442</v>
      </c>
      <c r="AC51" s="107" t="s">
        <v>215</v>
      </c>
      <c r="AD51" s="211" t="s">
        <v>443</v>
      </c>
      <c r="AE51" s="211" t="s">
        <v>414</v>
      </c>
      <c r="AF51" s="211">
        <f t="shared" si="5"/>
        <v>-8</v>
      </c>
      <c r="AG51" s="209">
        <f t="shared" si="6"/>
        <v>34.46</v>
      </c>
      <c r="AH51" s="210">
        <f t="shared" si="7"/>
        <v>-275.68</v>
      </c>
      <c r="AI51" s="211"/>
    </row>
    <row r="52" spans="1:35" ht="15">
      <c r="A52" s="107">
        <v>2022</v>
      </c>
      <c r="B52" s="107">
        <v>183</v>
      </c>
      <c r="C52" s="107" t="s">
        <v>181</v>
      </c>
      <c r="D52" s="189" t="s">
        <v>438</v>
      </c>
      <c r="E52" s="107" t="s">
        <v>439</v>
      </c>
      <c r="F52" s="107" t="s">
        <v>444</v>
      </c>
      <c r="G52" s="207">
        <v>230.77</v>
      </c>
      <c r="H52" s="207">
        <v>41.62</v>
      </c>
      <c r="I52" s="107" t="s">
        <v>119</v>
      </c>
      <c r="J52" s="207">
        <f t="shared" si="4"/>
        <v>189.15</v>
      </c>
      <c r="K52" s="189" t="s">
        <v>157</v>
      </c>
      <c r="L52" s="107" t="s">
        <v>121</v>
      </c>
      <c r="M52" s="107" t="s">
        <v>441</v>
      </c>
      <c r="N52" s="107" t="s">
        <v>427</v>
      </c>
      <c r="O52" s="107" t="s">
        <v>159</v>
      </c>
      <c r="P52" s="107" t="s">
        <v>160</v>
      </c>
      <c r="Q52" s="107" t="s">
        <v>161</v>
      </c>
      <c r="R52" s="107" t="s">
        <v>165</v>
      </c>
      <c r="S52" s="107" t="s">
        <v>166</v>
      </c>
      <c r="T52" s="107" t="s">
        <v>167</v>
      </c>
      <c r="U52" s="107">
        <v>2770</v>
      </c>
      <c r="V52" s="107">
        <v>10</v>
      </c>
      <c r="W52" s="107">
        <v>1</v>
      </c>
      <c r="X52" s="107">
        <v>2022</v>
      </c>
      <c r="Y52" s="107">
        <v>9</v>
      </c>
      <c r="Z52" s="107">
        <v>0</v>
      </c>
      <c r="AA52" s="107" t="s">
        <v>201</v>
      </c>
      <c r="AB52" s="107" t="s">
        <v>445</v>
      </c>
      <c r="AC52" s="107" t="s">
        <v>201</v>
      </c>
      <c r="AD52" s="211" t="s">
        <v>443</v>
      </c>
      <c r="AE52" s="211" t="s">
        <v>203</v>
      </c>
      <c r="AF52" s="211">
        <f t="shared" si="5"/>
        <v>-14</v>
      </c>
      <c r="AG52" s="209">
        <f t="shared" si="6"/>
        <v>189.15</v>
      </c>
      <c r="AH52" s="210">
        <f t="shared" si="7"/>
        <v>-2648.1</v>
      </c>
      <c r="AI52" s="211"/>
    </row>
    <row r="53" spans="1:35" ht="15">
      <c r="A53" s="107">
        <v>2022</v>
      </c>
      <c r="B53" s="107">
        <v>183</v>
      </c>
      <c r="C53" s="107" t="s">
        <v>181</v>
      </c>
      <c r="D53" s="189" t="s">
        <v>438</v>
      </c>
      <c r="E53" s="107" t="s">
        <v>439</v>
      </c>
      <c r="F53" s="107" t="s">
        <v>446</v>
      </c>
      <c r="G53" s="207">
        <v>68.39</v>
      </c>
      <c r="H53" s="207">
        <v>12.33</v>
      </c>
      <c r="I53" s="107" t="s">
        <v>119</v>
      </c>
      <c r="J53" s="207">
        <f t="shared" si="4"/>
        <v>56.06</v>
      </c>
      <c r="K53" s="189" t="s">
        <v>157</v>
      </c>
      <c r="L53" s="107" t="s">
        <v>121</v>
      </c>
      <c r="M53" s="107" t="s">
        <v>441</v>
      </c>
      <c r="N53" s="107" t="s">
        <v>427</v>
      </c>
      <c r="O53" s="107" t="s">
        <v>159</v>
      </c>
      <c r="P53" s="107" t="s">
        <v>160</v>
      </c>
      <c r="Q53" s="107" t="s">
        <v>161</v>
      </c>
      <c r="R53" s="107" t="s">
        <v>165</v>
      </c>
      <c r="S53" s="107" t="s">
        <v>166</v>
      </c>
      <c r="T53" s="107" t="s">
        <v>213</v>
      </c>
      <c r="U53" s="107">
        <v>3650</v>
      </c>
      <c r="V53" s="107">
        <v>5</v>
      </c>
      <c r="W53" s="107">
        <v>1</v>
      </c>
      <c r="X53" s="107">
        <v>2022</v>
      </c>
      <c r="Y53" s="107">
        <v>10</v>
      </c>
      <c r="Z53" s="107">
        <v>0</v>
      </c>
      <c r="AA53" s="107" t="s">
        <v>201</v>
      </c>
      <c r="AB53" s="107" t="s">
        <v>447</v>
      </c>
      <c r="AC53" s="107" t="s">
        <v>201</v>
      </c>
      <c r="AD53" s="211" t="s">
        <v>443</v>
      </c>
      <c r="AE53" s="211" t="s">
        <v>203</v>
      </c>
      <c r="AF53" s="211">
        <f t="shared" si="5"/>
        <v>-14</v>
      </c>
      <c r="AG53" s="209">
        <f t="shared" si="6"/>
        <v>56.06</v>
      </c>
      <c r="AH53" s="210">
        <f t="shared" si="7"/>
        <v>-784.84</v>
      </c>
      <c r="AI53" s="211"/>
    </row>
    <row r="54" spans="1:35" ht="15">
      <c r="A54" s="107">
        <v>2022</v>
      </c>
      <c r="B54" s="107">
        <v>184</v>
      </c>
      <c r="C54" s="107" t="s">
        <v>181</v>
      </c>
      <c r="D54" s="189" t="s">
        <v>448</v>
      </c>
      <c r="E54" s="107" t="s">
        <v>439</v>
      </c>
      <c r="F54" s="107" t="s">
        <v>449</v>
      </c>
      <c r="G54" s="207">
        <v>183</v>
      </c>
      <c r="H54" s="207">
        <v>33</v>
      </c>
      <c r="I54" s="107" t="s">
        <v>119</v>
      </c>
      <c r="J54" s="207">
        <f t="shared" si="4"/>
        <v>150</v>
      </c>
      <c r="K54" s="189" t="s">
        <v>450</v>
      </c>
      <c r="L54" s="107" t="s">
        <v>121</v>
      </c>
      <c r="M54" s="107" t="s">
        <v>451</v>
      </c>
      <c r="N54" s="107" t="s">
        <v>427</v>
      </c>
      <c r="O54" s="107" t="s">
        <v>139</v>
      </c>
      <c r="P54" s="107" t="s">
        <v>140</v>
      </c>
      <c r="Q54" s="107" t="s">
        <v>140</v>
      </c>
      <c r="R54" s="107" t="s">
        <v>126</v>
      </c>
      <c r="S54" s="107" t="s">
        <v>127</v>
      </c>
      <c r="T54" s="107" t="s">
        <v>128</v>
      </c>
      <c r="U54" s="107">
        <v>1130</v>
      </c>
      <c r="V54" s="107">
        <v>10</v>
      </c>
      <c r="W54" s="107">
        <v>1</v>
      </c>
      <c r="X54" s="107">
        <v>2022</v>
      </c>
      <c r="Y54" s="107">
        <v>186</v>
      </c>
      <c r="Z54" s="107">
        <v>0</v>
      </c>
      <c r="AA54" s="107" t="s">
        <v>215</v>
      </c>
      <c r="AB54" s="107" t="s">
        <v>452</v>
      </c>
      <c r="AC54" s="107" t="s">
        <v>215</v>
      </c>
      <c r="AD54" s="211" t="s">
        <v>431</v>
      </c>
      <c r="AE54" s="211" t="s">
        <v>414</v>
      </c>
      <c r="AF54" s="211">
        <f t="shared" si="5"/>
        <v>-7</v>
      </c>
      <c r="AG54" s="209">
        <f t="shared" si="6"/>
        <v>150</v>
      </c>
      <c r="AH54" s="210">
        <f t="shared" si="7"/>
        <v>-1050</v>
      </c>
      <c r="AI54" s="211"/>
    </row>
    <row r="55" spans="1:35" ht="15">
      <c r="A55" s="107">
        <v>2022</v>
      </c>
      <c r="B55" s="107">
        <v>185</v>
      </c>
      <c r="C55" s="107" t="s">
        <v>181</v>
      </c>
      <c r="D55" s="189" t="s">
        <v>453</v>
      </c>
      <c r="E55" s="107" t="s">
        <v>439</v>
      </c>
      <c r="F55" s="107" t="s">
        <v>454</v>
      </c>
      <c r="G55" s="207">
        <v>329.25</v>
      </c>
      <c r="H55" s="207">
        <v>59.37</v>
      </c>
      <c r="I55" s="107" t="s">
        <v>119</v>
      </c>
      <c r="J55" s="207">
        <f t="shared" si="4"/>
        <v>269.88</v>
      </c>
      <c r="K55" s="189" t="s">
        <v>455</v>
      </c>
      <c r="L55" s="107" t="s">
        <v>121</v>
      </c>
      <c r="M55" s="107" t="s">
        <v>456</v>
      </c>
      <c r="N55" s="107" t="s">
        <v>132</v>
      </c>
      <c r="O55" s="107" t="s">
        <v>457</v>
      </c>
      <c r="P55" s="107" t="s">
        <v>458</v>
      </c>
      <c r="Q55" s="107" t="s">
        <v>459</v>
      </c>
      <c r="R55" s="107" t="s">
        <v>178</v>
      </c>
      <c r="S55" s="107" t="s">
        <v>179</v>
      </c>
      <c r="T55" s="107" t="s">
        <v>376</v>
      </c>
      <c r="U55" s="107">
        <v>2890</v>
      </c>
      <c r="V55" s="107">
        <v>5</v>
      </c>
      <c r="W55" s="107">
        <v>2</v>
      </c>
      <c r="X55" s="107">
        <v>2022</v>
      </c>
      <c r="Y55" s="107">
        <v>182</v>
      </c>
      <c r="Z55" s="107">
        <v>0</v>
      </c>
      <c r="AA55" s="107" t="s">
        <v>181</v>
      </c>
      <c r="AB55" s="107" t="s">
        <v>460</v>
      </c>
      <c r="AC55" s="107" t="s">
        <v>181</v>
      </c>
      <c r="AD55" s="211" t="s">
        <v>461</v>
      </c>
      <c r="AE55" s="211" t="s">
        <v>183</v>
      </c>
      <c r="AF55" s="211">
        <f t="shared" si="5"/>
        <v>-26</v>
      </c>
      <c r="AG55" s="209">
        <f t="shared" si="6"/>
        <v>269.88</v>
      </c>
      <c r="AH55" s="210">
        <f t="shared" si="7"/>
        <v>-7016.88</v>
      </c>
      <c r="AI55" s="211"/>
    </row>
    <row r="56" spans="1:35" ht="15">
      <c r="A56" s="107">
        <v>2022</v>
      </c>
      <c r="B56" s="107">
        <v>186</v>
      </c>
      <c r="C56" s="107" t="s">
        <v>181</v>
      </c>
      <c r="D56" s="189" t="s">
        <v>462</v>
      </c>
      <c r="E56" s="107" t="s">
        <v>439</v>
      </c>
      <c r="F56" s="107" t="s">
        <v>463</v>
      </c>
      <c r="G56" s="207">
        <v>99</v>
      </c>
      <c r="H56" s="207">
        <v>9</v>
      </c>
      <c r="I56" s="107" t="s">
        <v>119</v>
      </c>
      <c r="J56" s="207">
        <f t="shared" si="4"/>
        <v>90</v>
      </c>
      <c r="K56" s="189" t="s">
        <v>464</v>
      </c>
      <c r="L56" s="107" t="s">
        <v>121</v>
      </c>
      <c r="M56" s="107" t="s">
        <v>465</v>
      </c>
      <c r="N56" s="107" t="s">
        <v>427</v>
      </c>
      <c r="O56" s="107" t="s">
        <v>466</v>
      </c>
      <c r="P56" s="107" t="s">
        <v>467</v>
      </c>
      <c r="Q56" s="107" t="s">
        <v>468</v>
      </c>
      <c r="R56" s="107" t="s">
        <v>178</v>
      </c>
      <c r="S56" s="107" t="s">
        <v>179</v>
      </c>
      <c r="T56" s="107" t="s">
        <v>469</v>
      </c>
      <c r="U56" s="107">
        <v>20</v>
      </c>
      <c r="V56" s="107">
        <v>5</v>
      </c>
      <c r="W56" s="107">
        <v>3</v>
      </c>
      <c r="X56" s="107">
        <v>2022</v>
      </c>
      <c r="Y56" s="107">
        <v>185</v>
      </c>
      <c r="Z56" s="107">
        <v>0</v>
      </c>
      <c r="AA56" s="107" t="s">
        <v>181</v>
      </c>
      <c r="AB56" s="107" t="s">
        <v>470</v>
      </c>
      <c r="AC56" s="107" t="s">
        <v>181</v>
      </c>
      <c r="AD56" s="211" t="s">
        <v>443</v>
      </c>
      <c r="AE56" s="211" t="s">
        <v>183</v>
      </c>
      <c r="AF56" s="211">
        <f t="shared" si="5"/>
        <v>-28</v>
      </c>
      <c r="AG56" s="209">
        <f t="shared" si="6"/>
        <v>90</v>
      </c>
      <c r="AH56" s="210">
        <f t="shared" si="7"/>
        <v>-2520</v>
      </c>
      <c r="AI56" s="211"/>
    </row>
    <row r="57" spans="1:35" ht="15">
      <c r="A57" s="107">
        <v>2022</v>
      </c>
      <c r="B57" s="107">
        <v>187</v>
      </c>
      <c r="C57" s="107" t="s">
        <v>181</v>
      </c>
      <c r="D57" s="189" t="s">
        <v>471</v>
      </c>
      <c r="E57" s="107" t="s">
        <v>439</v>
      </c>
      <c r="F57" s="107" t="s">
        <v>472</v>
      </c>
      <c r="G57" s="207">
        <v>380</v>
      </c>
      <c r="H57" s="207">
        <v>0</v>
      </c>
      <c r="I57" s="107" t="s">
        <v>147</v>
      </c>
      <c r="J57" s="207">
        <f t="shared" si="4"/>
        <v>380</v>
      </c>
      <c r="K57" s="189" t="s">
        <v>473</v>
      </c>
      <c r="L57" s="107" t="s">
        <v>121</v>
      </c>
      <c r="M57" s="107" t="s">
        <v>474</v>
      </c>
      <c r="N57" s="107" t="s">
        <v>427</v>
      </c>
      <c r="O57" s="107" t="s">
        <v>475</v>
      </c>
      <c r="P57" s="107" t="s">
        <v>476</v>
      </c>
      <c r="Q57" s="107" t="s">
        <v>476</v>
      </c>
      <c r="R57" s="107" t="s">
        <v>178</v>
      </c>
      <c r="S57" s="107" t="s">
        <v>179</v>
      </c>
      <c r="T57" s="107" t="s">
        <v>239</v>
      </c>
      <c r="U57" s="107">
        <v>140</v>
      </c>
      <c r="V57" s="107">
        <v>5</v>
      </c>
      <c r="W57" s="107">
        <v>11</v>
      </c>
      <c r="X57" s="107">
        <v>2022</v>
      </c>
      <c r="Y57" s="107">
        <v>483</v>
      </c>
      <c r="Z57" s="107">
        <v>0</v>
      </c>
      <c r="AA57" s="107" t="s">
        <v>181</v>
      </c>
      <c r="AB57" s="107" t="s">
        <v>477</v>
      </c>
      <c r="AC57" s="107" t="s">
        <v>181</v>
      </c>
      <c r="AD57" s="211" t="s">
        <v>443</v>
      </c>
      <c r="AE57" s="211" t="s">
        <v>183</v>
      </c>
      <c r="AF57" s="211">
        <f t="shared" si="5"/>
        <v>-28</v>
      </c>
      <c r="AG57" s="209">
        <f t="shared" si="6"/>
        <v>380</v>
      </c>
      <c r="AH57" s="210">
        <f t="shared" si="7"/>
        <v>-10640</v>
      </c>
      <c r="AI57" s="211"/>
    </row>
    <row r="58" spans="1:35" ht="15">
      <c r="A58" s="107">
        <v>2022</v>
      </c>
      <c r="B58" s="107">
        <v>188</v>
      </c>
      <c r="C58" s="107" t="s">
        <v>478</v>
      </c>
      <c r="D58" s="189" t="s">
        <v>479</v>
      </c>
      <c r="E58" s="107" t="s">
        <v>439</v>
      </c>
      <c r="F58" s="107" t="s">
        <v>480</v>
      </c>
      <c r="G58" s="207">
        <v>4598</v>
      </c>
      <c r="H58" s="207">
        <v>418</v>
      </c>
      <c r="I58" s="107" t="s">
        <v>119</v>
      </c>
      <c r="J58" s="207">
        <f t="shared" si="4"/>
        <v>4180</v>
      </c>
      <c r="K58" s="189" t="s">
        <v>481</v>
      </c>
      <c r="L58" s="107" t="s">
        <v>121</v>
      </c>
      <c r="M58" s="107" t="s">
        <v>482</v>
      </c>
      <c r="N58" s="107" t="s">
        <v>183</v>
      </c>
      <c r="O58" s="107" t="s">
        <v>483</v>
      </c>
      <c r="P58" s="107" t="s">
        <v>484</v>
      </c>
      <c r="Q58" s="107" t="s">
        <v>161</v>
      </c>
      <c r="R58" s="107" t="s">
        <v>178</v>
      </c>
      <c r="S58" s="107" t="s">
        <v>179</v>
      </c>
      <c r="T58" s="107" t="s">
        <v>485</v>
      </c>
      <c r="U58" s="107">
        <v>1900</v>
      </c>
      <c r="V58" s="107">
        <v>5</v>
      </c>
      <c r="W58" s="107">
        <v>4</v>
      </c>
      <c r="X58" s="107">
        <v>2022</v>
      </c>
      <c r="Y58" s="107">
        <v>355</v>
      </c>
      <c r="Z58" s="107">
        <v>0</v>
      </c>
      <c r="AA58" s="107" t="s">
        <v>215</v>
      </c>
      <c r="AB58" s="107" t="s">
        <v>486</v>
      </c>
      <c r="AC58" s="107" t="s">
        <v>215</v>
      </c>
      <c r="AD58" s="211" t="s">
        <v>487</v>
      </c>
      <c r="AE58" s="211" t="s">
        <v>437</v>
      </c>
      <c r="AF58" s="211">
        <f t="shared" si="5"/>
        <v>-11</v>
      </c>
      <c r="AG58" s="209">
        <f t="shared" si="6"/>
        <v>4180</v>
      </c>
      <c r="AH58" s="210">
        <f t="shared" si="7"/>
        <v>-45980</v>
      </c>
      <c r="AI58" s="211"/>
    </row>
    <row r="59" spans="1:35" ht="15">
      <c r="A59" s="107">
        <v>2022</v>
      </c>
      <c r="B59" s="107">
        <v>189</v>
      </c>
      <c r="C59" s="107" t="s">
        <v>478</v>
      </c>
      <c r="D59" s="189" t="s">
        <v>488</v>
      </c>
      <c r="E59" s="107" t="s">
        <v>181</v>
      </c>
      <c r="F59" s="107" t="s">
        <v>489</v>
      </c>
      <c r="G59" s="207">
        <v>1431.37</v>
      </c>
      <c r="H59" s="207">
        <v>55.05</v>
      </c>
      <c r="I59" s="107" t="s">
        <v>119</v>
      </c>
      <c r="J59" s="207">
        <f t="shared" si="4"/>
        <v>1376.32</v>
      </c>
      <c r="K59" s="189" t="s">
        <v>490</v>
      </c>
      <c r="L59" s="107" t="s">
        <v>121</v>
      </c>
      <c r="M59" s="107" t="s">
        <v>491</v>
      </c>
      <c r="N59" s="107" t="s">
        <v>478</v>
      </c>
      <c r="O59" s="107" t="s">
        <v>492</v>
      </c>
      <c r="P59" s="107" t="s">
        <v>493</v>
      </c>
      <c r="Q59" s="107" t="s">
        <v>493</v>
      </c>
      <c r="R59" s="107" t="s">
        <v>178</v>
      </c>
      <c r="S59" s="107" t="s">
        <v>179</v>
      </c>
      <c r="T59" s="107" t="s">
        <v>494</v>
      </c>
      <c r="U59" s="107">
        <v>800</v>
      </c>
      <c r="V59" s="107">
        <v>2</v>
      </c>
      <c r="W59" s="107">
        <v>1</v>
      </c>
      <c r="X59" s="107">
        <v>2022</v>
      </c>
      <c r="Y59" s="107">
        <v>110</v>
      </c>
      <c r="Z59" s="107">
        <v>0</v>
      </c>
      <c r="AA59" s="107" t="s">
        <v>215</v>
      </c>
      <c r="AB59" s="107" t="s">
        <v>495</v>
      </c>
      <c r="AC59" s="107" t="s">
        <v>215</v>
      </c>
      <c r="AD59" s="211" t="s">
        <v>496</v>
      </c>
      <c r="AE59" s="211" t="s">
        <v>437</v>
      </c>
      <c r="AF59" s="211">
        <f t="shared" si="5"/>
        <v>-12</v>
      </c>
      <c r="AG59" s="209">
        <f t="shared" si="6"/>
        <v>1376.32</v>
      </c>
      <c r="AH59" s="210">
        <f t="shared" si="7"/>
        <v>-16515.84</v>
      </c>
      <c r="AI59" s="211"/>
    </row>
    <row r="60" spans="1:35" ht="15">
      <c r="A60" s="107">
        <v>2022</v>
      </c>
      <c r="B60" s="107">
        <v>190</v>
      </c>
      <c r="C60" s="107" t="s">
        <v>478</v>
      </c>
      <c r="D60" s="189" t="s">
        <v>497</v>
      </c>
      <c r="E60" s="107" t="s">
        <v>439</v>
      </c>
      <c r="F60" s="107" t="s">
        <v>498</v>
      </c>
      <c r="G60" s="207">
        <v>489.35</v>
      </c>
      <c r="H60" s="207">
        <v>88.24</v>
      </c>
      <c r="I60" s="107" t="s">
        <v>119</v>
      </c>
      <c r="J60" s="207">
        <f t="shared" si="4"/>
        <v>401.11</v>
      </c>
      <c r="K60" s="189" t="s">
        <v>499</v>
      </c>
      <c r="L60" s="107" t="s">
        <v>121</v>
      </c>
      <c r="M60" s="107" t="s">
        <v>500</v>
      </c>
      <c r="N60" s="107" t="s">
        <v>478</v>
      </c>
      <c r="O60" s="107" t="s">
        <v>501</v>
      </c>
      <c r="P60" s="107" t="s">
        <v>502</v>
      </c>
      <c r="Q60" s="107" t="s">
        <v>161</v>
      </c>
      <c r="R60" s="107" t="s">
        <v>178</v>
      </c>
      <c r="S60" s="107" t="s">
        <v>179</v>
      </c>
      <c r="T60" s="107" t="s">
        <v>296</v>
      </c>
      <c r="U60" s="107">
        <v>2340</v>
      </c>
      <c r="V60" s="107">
        <v>5</v>
      </c>
      <c r="W60" s="107">
        <v>1</v>
      </c>
      <c r="X60" s="107">
        <v>2022</v>
      </c>
      <c r="Y60" s="107">
        <v>32</v>
      </c>
      <c r="Z60" s="107">
        <v>0</v>
      </c>
      <c r="AA60" s="107" t="s">
        <v>215</v>
      </c>
      <c r="AB60" s="107" t="s">
        <v>503</v>
      </c>
      <c r="AC60" s="107" t="s">
        <v>215</v>
      </c>
      <c r="AD60" s="211" t="s">
        <v>496</v>
      </c>
      <c r="AE60" s="211" t="s">
        <v>437</v>
      </c>
      <c r="AF60" s="211">
        <f t="shared" si="5"/>
        <v>-12</v>
      </c>
      <c r="AG60" s="209">
        <f t="shared" si="6"/>
        <v>401.11</v>
      </c>
      <c r="AH60" s="210">
        <f t="shared" si="7"/>
        <v>-4813.32</v>
      </c>
      <c r="AI60" s="211"/>
    </row>
    <row r="61" spans="1:35" ht="15">
      <c r="A61" s="107">
        <v>2022</v>
      </c>
      <c r="B61" s="107">
        <v>191</v>
      </c>
      <c r="C61" s="107" t="s">
        <v>478</v>
      </c>
      <c r="D61" s="189" t="s">
        <v>504</v>
      </c>
      <c r="E61" s="107" t="s">
        <v>439</v>
      </c>
      <c r="F61" s="107" t="s">
        <v>505</v>
      </c>
      <c r="G61" s="207">
        <v>134.75</v>
      </c>
      <c r="H61" s="207">
        <v>24.3</v>
      </c>
      <c r="I61" s="107" t="s">
        <v>119</v>
      </c>
      <c r="J61" s="207">
        <f t="shared" si="4"/>
        <v>110.45</v>
      </c>
      <c r="K61" s="189" t="s">
        <v>499</v>
      </c>
      <c r="L61" s="107" t="s">
        <v>121</v>
      </c>
      <c r="M61" s="107" t="s">
        <v>506</v>
      </c>
      <c r="N61" s="107" t="s">
        <v>478</v>
      </c>
      <c r="O61" s="107" t="s">
        <v>501</v>
      </c>
      <c r="P61" s="107" t="s">
        <v>502</v>
      </c>
      <c r="Q61" s="107" t="s">
        <v>161</v>
      </c>
      <c r="R61" s="107" t="s">
        <v>178</v>
      </c>
      <c r="S61" s="107" t="s">
        <v>179</v>
      </c>
      <c r="T61" s="107" t="s">
        <v>200</v>
      </c>
      <c r="U61" s="107">
        <v>470</v>
      </c>
      <c r="V61" s="107">
        <v>5</v>
      </c>
      <c r="W61" s="107">
        <v>1</v>
      </c>
      <c r="X61" s="107">
        <v>2022</v>
      </c>
      <c r="Y61" s="107">
        <v>26</v>
      </c>
      <c r="Z61" s="107">
        <v>0</v>
      </c>
      <c r="AA61" s="107" t="s">
        <v>215</v>
      </c>
      <c r="AB61" s="107" t="s">
        <v>507</v>
      </c>
      <c r="AC61" s="107" t="s">
        <v>215</v>
      </c>
      <c r="AD61" s="211" t="s">
        <v>496</v>
      </c>
      <c r="AE61" s="211" t="s">
        <v>437</v>
      </c>
      <c r="AF61" s="211">
        <f t="shared" si="5"/>
        <v>-12</v>
      </c>
      <c r="AG61" s="209">
        <f t="shared" si="6"/>
        <v>110.45</v>
      </c>
      <c r="AH61" s="210">
        <f t="shared" si="7"/>
        <v>-1325.4</v>
      </c>
      <c r="AI61" s="211"/>
    </row>
    <row r="62" spans="1:35" ht="15">
      <c r="A62" s="107">
        <v>2022</v>
      </c>
      <c r="B62" s="107">
        <v>192</v>
      </c>
      <c r="C62" s="107" t="s">
        <v>478</v>
      </c>
      <c r="D62" s="189" t="s">
        <v>508</v>
      </c>
      <c r="E62" s="107" t="s">
        <v>439</v>
      </c>
      <c r="F62" s="107" t="s">
        <v>509</v>
      </c>
      <c r="G62" s="207">
        <v>35.16</v>
      </c>
      <c r="H62" s="207">
        <v>6.34</v>
      </c>
      <c r="I62" s="107" t="s">
        <v>119</v>
      </c>
      <c r="J62" s="207">
        <f t="shared" si="4"/>
        <v>28.819999999999997</v>
      </c>
      <c r="K62" s="189" t="s">
        <v>499</v>
      </c>
      <c r="L62" s="107" t="s">
        <v>121</v>
      </c>
      <c r="M62" s="107" t="s">
        <v>510</v>
      </c>
      <c r="N62" s="107" t="s">
        <v>478</v>
      </c>
      <c r="O62" s="107" t="s">
        <v>501</v>
      </c>
      <c r="P62" s="107" t="s">
        <v>502</v>
      </c>
      <c r="Q62" s="107" t="s">
        <v>161</v>
      </c>
      <c r="R62" s="107" t="s">
        <v>178</v>
      </c>
      <c r="S62" s="107" t="s">
        <v>179</v>
      </c>
      <c r="T62" s="107" t="s">
        <v>200</v>
      </c>
      <c r="U62" s="107">
        <v>470</v>
      </c>
      <c r="V62" s="107">
        <v>5</v>
      </c>
      <c r="W62" s="107">
        <v>1</v>
      </c>
      <c r="X62" s="107">
        <v>2022</v>
      </c>
      <c r="Y62" s="107">
        <v>24</v>
      </c>
      <c r="Z62" s="107">
        <v>0</v>
      </c>
      <c r="AA62" s="107" t="s">
        <v>215</v>
      </c>
      <c r="AB62" s="107" t="s">
        <v>511</v>
      </c>
      <c r="AC62" s="107" t="s">
        <v>215</v>
      </c>
      <c r="AD62" s="211" t="s">
        <v>496</v>
      </c>
      <c r="AE62" s="211" t="s">
        <v>437</v>
      </c>
      <c r="AF62" s="211">
        <f t="shared" si="5"/>
        <v>-12</v>
      </c>
      <c r="AG62" s="209">
        <f t="shared" si="6"/>
        <v>28.819999999999997</v>
      </c>
      <c r="AH62" s="210">
        <f t="shared" si="7"/>
        <v>-345.84</v>
      </c>
      <c r="AI62" s="211"/>
    </row>
    <row r="63" spans="1:35" ht="15">
      <c r="A63" s="107">
        <v>2022</v>
      </c>
      <c r="B63" s="107">
        <v>193</v>
      </c>
      <c r="C63" s="107" t="s">
        <v>478</v>
      </c>
      <c r="D63" s="189" t="s">
        <v>512</v>
      </c>
      <c r="E63" s="107" t="s">
        <v>439</v>
      </c>
      <c r="F63" s="107" t="s">
        <v>513</v>
      </c>
      <c r="G63" s="207">
        <v>17.18</v>
      </c>
      <c r="H63" s="207">
        <v>1.66</v>
      </c>
      <c r="I63" s="107" t="s">
        <v>119</v>
      </c>
      <c r="J63" s="207">
        <f t="shared" si="4"/>
        <v>15.52</v>
      </c>
      <c r="K63" s="189" t="s">
        <v>499</v>
      </c>
      <c r="L63" s="107" t="s">
        <v>121</v>
      </c>
      <c r="M63" s="107" t="s">
        <v>514</v>
      </c>
      <c r="N63" s="107" t="s">
        <v>478</v>
      </c>
      <c r="O63" s="107" t="s">
        <v>501</v>
      </c>
      <c r="P63" s="107" t="s">
        <v>502</v>
      </c>
      <c r="Q63" s="107" t="s">
        <v>161</v>
      </c>
      <c r="R63" s="107" t="s">
        <v>178</v>
      </c>
      <c r="S63" s="107" t="s">
        <v>179</v>
      </c>
      <c r="T63" s="107" t="s">
        <v>200</v>
      </c>
      <c r="U63" s="107">
        <v>470</v>
      </c>
      <c r="V63" s="107">
        <v>5</v>
      </c>
      <c r="W63" s="107">
        <v>1</v>
      </c>
      <c r="X63" s="107">
        <v>2022</v>
      </c>
      <c r="Y63" s="107">
        <v>28</v>
      </c>
      <c r="Z63" s="107">
        <v>0</v>
      </c>
      <c r="AA63" s="107" t="s">
        <v>215</v>
      </c>
      <c r="AB63" s="107" t="s">
        <v>515</v>
      </c>
      <c r="AC63" s="107" t="s">
        <v>215</v>
      </c>
      <c r="AD63" s="211" t="s">
        <v>496</v>
      </c>
      <c r="AE63" s="211" t="s">
        <v>437</v>
      </c>
      <c r="AF63" s="211">
        <f t="shared" si="5"/>
        <v>-12</v>
      </c>
      <c r="AG63" s="209">
        <f t="shared" si="6"/>
        <v>15.52</v>
      </c>
      <c r="AH63" s="210">
        <f t="shared" si="7"/>
        <v>-186.24</v>
      </c>
      <c r="AI63" s="211"/>
    </row>
    <row r="64" spans="1:35" ht="15">
      <c r="A64" s="107">
        <v>2022</v>
      </c>
      <c r="B64" s="107">
        <v>194</v>
      </c>
      <c r="C64" s="107" t="s">
        <v>478</v>
      </c>
      <c r="D64" s="189" t="s">
        <v>516</v>
      </c>
      <c r="E64" s="107" t="s">
        <v>439</v>
      </c>
      <c r="F64" s="107" t="s">
        <v>517</v>
      </c>
      <c r="G64" s="207">
        <v>852.79</v>
      </c>
      <c r="H64" s="207">
        <v>153.78</v>
      </c>
      <c r="I64" s="107" t="s">
        <v>119</v>
      </c>
      <c r="J64" s="207">
        <f t="shared" si="4"/>
        <v>699.01</v>
      </c>
      <c r="K64" s="189" t="s">
        <v>499</v>
      </c>
      <c r="L64" s="107" t="s">
        <v>121</v>
      </c>
      <c r="M64" s="107" t="s">
        <v>518</v>
      </c>
      <c r="N64" s="107" t="s">
        <v>478</v>
      </c>
      <c r="O64" s="107" t="s">
        <v>501</v>
      </c>
      <c r="P64" s="107" t="s">
        <v>502</v>
      </c>
      <c r="Q64" s="107" t="s">
        <v>161</v>
      </c>
      <c r="R64" s="107" t="s">
        <v>178</v>
      </c>
      <c r="S64" s="107" t="s">
        <v>179</v>
      </c>
      <c r="T64" s="107" t="s">
        <v>200</v>
      </c>
      <c r="U64" s="107">
        <v>470</v>
      </c>
      <c r="V64" s="107">
        <v>5</v>
      </c>
      <c r="W64" s="107">
        <v>1</v>
      </c>
      <c r="X64" s="107">
        <v>2022</v>
      </c>
      <c r="Y64" s="107">
        <v>27</v>
      </c>
      <c r="Z64" s="107">
        <v>0</v>
      </c>
      <c r="AA64" s="107" t="s">
        <v>215</v>
      </c>
      <c r="AB64" s="107" t="s">
        <v>519</v>
      </c>
      <c r="AC64" s="107" t="s">
        <v>215</v>
      </c>
      <c r="AD64" s="211" t="s">
        <v>496</v>
      </c>
      <c r="AE64" s="211" t="s">
        <v>437</v>
      </c>
      <c r="AF64" s="211">
        <f t="shared" si="5"/>
        <v>-12</v>
      </c>
      <c r="AG64" s="209">
        <f t="shared" si="6"/>
        <v>699.01</v>
      </c>
      <c r="AH64" s="210">
        <f t="shared" si="7"/>
        <v>-8388.119999999999</v>
      </c>
      <c r="AI64" s="211"/>
    </row>
    <row r="65" spans="1:35" ht="15">
      <c r="A65" s="107">
        <v>2022</v>
      </c>
      <c r="B65" s="107">
        <v>195</v>
      </c>
      <c r="C65" s="107" t="s">
        <v>478</v>
      </c>
      <c r="D65" s="189" t="s">
        <v>520</v>
      </c>
      <c r="E65" s="107" t="s">
        <v>439</v>
      </c>
      <c r="F65" s="107" t="s">
        <v>521</v>
      </c>
      <c r="G65" s="207">
        <v>468.05</v>
      </c>
      <c r="H65" s="207">
        <v>84.4</v>
      </c>
      <c r="I65" s="107" t="s">
        <v>119</v>
      </c>
      <c r="J65" s="207">
        <f t="shared" si="4"/>
        <v>383.65</v>
      </c>
      <c r="K65" s="189" t="s">
        <v>499</v>
      </c>
      <c r="L65" s="107" t="s">
        <v>121</v>
      </c>
      <c r="M65" s="107" t="s">
        <v>522</v>
      </c>
      <c r="N65" s="107" t="s">
        <v>478</v>
      </c>
      <c r="O65" s="107" t="s">
        <v>501</v>
      </c>
      <c r="P65" s="107" t="s">
        <v>502</v>
      </c>
      <c r="Q65" s="107" t="s">
        <v>161</v>
      </c>
      <c r="R65" s="107" t="s">
        <v>178</v>
      </c>
      <c r="S65" s="107" t="s">
        <v>179</v>
      </c>
      <c r="T65" s="107" t="s">
        <v>435</v>
      </c>
      <c r="U65" s="107">
        <v>2560</v>
      </c>
      <c r="V65" s="107">
        <v>5</v>
      </c>
      <c r="W65" s="107">
        <v>1</v>
      </c>
      <c r="X65" s="107">
        <v>2022</v>
      </c>
      <c r="Y65" s="107">
        <v>36</v>
      </c>
      <c r="Z65" s="107">
        <v>0</v>
      </c>
      <c r="AA65" s="107" t="s">
        <v>215</v>
      </c>
      <c r="AB65" s="107" t="s">
        <v>523</v>
      </c>
      <c r="AC65" s="107" t="s">
        <v>215</v>
      </c>
      <c r="AD65" s="211" t="s">
        <v>496</v>
      </c>
      <c r="AE65" s="211" t="s">
        <v>437</v>
      </c>
      <c r="AF65" s="211">
        <f t="shared" si="5"/>
        <v>-12</v>
      </c>
      <c r="AG65" s="209">
        <f t="shared" si="6"/>
        <v>383.65</v>
      </c>
      <c r="AH65" s="210">
        <f t="shared" si="7"/>
        <v>-4603.799999999999</v>
      </c>
      <c r="AI65" s="211"/>
    </row>
    <row r="66" spans="1:35" ht="15">
      <c r="A66" s="107">
        <v>2022</v>
      </c>
      <c r="B66" s="107">
        <v>196</v>
      </c>
      <c r="C66" s="107" t="s">
        <v>478</v>
      </c>
      <c r="D66" s="189" t="s">
        <v>524</v>
      </c>
      <c r="E66" s="107" t="s">
        <v>439</v>
      </c>
      <c r="F66" s="107" t="s">
        <v>525</v>
      </c>
      <c r="G66" s="207">
        <v>387.06</v>
      </c>
      <c r="H66" s="207">
        <v>69.8</v>
      </c>
      <c r="I66" s="107" t="s">
        <v>119</v>
      </c>
      <c r="J66" s="207">
        <f t="shared" si="4"/>
        <v>317.26</v>
      </c>
      <c r="K66" s="189" t="s">
        <v>499</v>
      </c>
      <c r="L66" s="107" t="s">
        <v>121</v>
      </c>
      <c r="M66" s="107" t="s">
        <v>526</v>
      </c>
      <c r="N66" s="107" t="s">
        <v>478</v>
      </c>
      <c r="O66" s="107" t="s">
        <v>501</v>
      </c>
      <c r="P66" s="107" t="s">
        <v>502</v>
      </c>
      <c r="Q66" s="107" t="s">
        <v>161</v>
      </c>
      <c r="R66" s="107" t="s">
        <v>178</v>
      </c>
      <c r="S66" s="107" t="s">
        <v>179</v>
      </c>
      <c r="T66" s="107" t="s">
        <v>296</v>
      </c>
      <c r="U66" s="107">
        <v>2340</v>
      </c>
      <c r="V66" s="107">
        <v>10</v>
      </c>
      <c r="W66" s="107">
        <v>1</v>
      </c>
      <c r="X66" s="107">
        <v>2022</v>
      </c>
      <c r="Y66" s="107">
        <v>34</v>
      </c>
      <c r="Z66" s="107">
        <v>0</v>
      </c>
      <c r="AA66" s="107" t="s">
        <v>215</v>
      </c>
      <c r="AB66" s="107" t="s">
        <v>527</v>
      </c>
      <c r="AC66" s="107" t="s">
        <v>215</v>
      </c>
      <c r="AD66" s="211" t="s">
        <v>496</v>
      </c>
      <c r="AE66" s="211" t="s">
        <v>437</v>
      </c>
      <c r="AF66" s="211">
        <f t="shared" si="5"/>
        <v>-12</v>
      </c>
      <c r="AG66" s="209">
        <f t="shared" si="6"/>
        <v>317.26</v>
      </c>
      <c r="AH66" s="210">
        <f t="shared" si="7"/>
        <v>-3807.12</v>
      </c>
      <c r="AI66" s="211"/>
    </row>
    <row r="67" spans="1:35" ht="15">
      <c r="A67" s="107">
        <v>2022</v>
      </c>
      <c r="B67" s="107">
        <v>197</v>
      </c>
      <c r="C67" s="107" t="s">
        <v>478</v>
      </c>
      <c r="D67" s="189" t="s">
        <v>528</v>
      </c>
      <c r="E67" s="107" t="s">
        <v>439</v>
      </c>
      <c r="F67" s="107" t="s">
        <v>529</v>
      </c>
      <c r="G67" s="207">
        <v>582.04</v>
      </c>
      <c r="H67" s="207">
        <v>104.96</v>
      </c>
      <c r="I67" s="107" t="s">
        <v>119</v>
      </c>
      <c r="J67" s="207">
        <f t="shared" si="4"/>
        <v>477.08</v>
      </c>
      <c r="K67" s="189" t="s">
        <v>499</v>
      </c>
      <c r="L67" s="107" t="s">
        <v>121</v>
      </c>
      <c r="M67" s="107" t="s">
        <v>530</v>
      </c>
      <c r="N67" s="107" t="s">
        <v>478</v>
      </c>
      <c r="O67" s="107" t="s">
        <v>501</v>
      </c>
      <c r="P67" s="107" t="s">
        <v>502</v>
      </c>
      <c r="Q67" s="107" t="s">
        <v>161</v>
      </c>
      <c r="R67" s="107" t="s">
        <v>178</v>
      </c>
      <c r="S67" s="107" t="s">
        <v>179</v>
      </c>
      <c r="T67" s="107" t="s">
        <v>256</v>
      </c>
      <c r="U67" s="107">
        <v>1570</v>
      </c>
      <c r="V67" s="107">
        <v>5</v>
      </c>
      <c r="W67" s="107">
        <v>2</v>
      </c>
      <c r="X67" s="107">
        <v>2022</v>
      </c>
      <c r="Y67" s="107">
        <v>30</v>
      </c>
      <c r="Z67" s="107">
        <v>0</v>
      </c>
      <c r="AA67" s="107" t="s">
        <v>215</v>
      </c>
      <c r="AB67" s="107" t="s">
        <v>531</v>
      </c>
      <c r="AC67" s="107" t="s">
        <v>215</v>
      </c>
      <c r="AD67" s="211" t="s">
        <v>496</v>
      </c>
      <c r="AE67" s="211" t="s">
        <v>437</v>
      </c>
      <c r="AF67" s="211">
        <f t="shared" si="5"/>
        <v>-12</v>
      </c>
      <c r="AG67" s="209">
        <f t="shared" si="6"/>
        <v>477.08</v>
      </c>
      <c r="AH67" s="210">
        <f t="shared" si="7"/>
        <v>-5724.96</v>
      </c>
      <c r="AI67" s="211"/>
    </row>
    <row r="68" spans="1:35" ht="15">
      <c r="A68" s="107">
        <v>2022</v>
      </c>
      <c r="B68" s="107">
        <v>198</v>
      </c>
      <c r="C68" s="107" t="s">
        <v>478</v>
      </c>
      <c r="D68" s="189" t="s">
        <v>532</v>
      </c>
      <c r="E68" s="107" t="s">
        <v>439</v>
      </c>
      <c r="F68" s="107" t="s">
        <v>533</v>
      </c>
      <c r="G68" s="207">
        <v>492.01</v>
      </c>
      <c r="H68" s="207">
        <v>88.72</v>
      </c>
      <c r="I68" s="107" t="s">
        <v>119</v>
      </c>
      <c r="J68" s="207">
        <f t="shared" si="4"/>
        <v>403.28999999999996</v>
      </c>
      <c r="K68" s="189" t="s">
        <v>499</v>
      </c>
      <c r="L68" s="107" t="s">
        <v>121</v>
      </c>
      <c r="M68" s="107" t="s">
        <v>534</v>
      </c>
      <c r="N68" s="107" t="s">
        <v>478</v>
      </c>
      <c r="O68" s="107" t="s">
        <v>501</v>
      </c>
      <c r="P68" s="107" t="s">
        <v>502</v>
      </c>
      <c r="Q68" s="107" t="s">
        <v>161</v>
      </c>
      <c r="R68" s="107" t="s">
        <v>178</v>
      </c>
      <c r="S68" s="107" t="s">
        <v>179</v>
      </c>
      <c r="T68" s="107" t="s">
        <v>279</v>
      </c>
      <c r="U68" s="107">
        <v>1680</v>
      </c>
      <c r="V68" s="107">
        <v>5</v>
      </c>
      <c r="W68" s="107">
        <v>2</v>
      </c>
      <c r="X68" s="107">
        <v>2022</v>
      </c>
      <c r="Y68" s="107">
        <v>31</v>
      </c>
      <c r="Z68" s="107">
        <v>0</v>
      </c>
      <c r="AA68" s="107" t="s">
        <v>215</v>
      </c>
      <c r="AB68" s="107" t="s">
        <v>535</v>
      </c>
      <c r="AC68" s="107" t="s">
        <v>215</v>
      </c>
      <c r="AD68" s="211" t="s">
        <v>496</v>
      </c>
      <c r="AE68" s="211" t="s">
        <v>437</v>
      </c>
      <c r="AF68" s="211">
        <f t="shared" si="5"/>
        <v>-12</v>
      </c>
      <c r="AG68" s="209">
        <f t="shared" si="6"/>
        <v>403.28999999999996</v>
      </c>
      <c r="AH68" s="210">
        <f t="shared" si="7"/>
        <v>-4839.48</v>
      </c>
      <c r="AI68" s="211"/>
    </row>
    <row r="69" spans="1:35" ht="15">
      <c r="A69" s="107">
        <v>2022</v>
      </c>
      <c r="B69" s="107">
        <v>199</v>
      </c>
      <c r="C69" s="107" t="s">
        <v>478</v>
      </c>
      <c r="D69" s="189" t="s">
        <v>536</v>
      </c>
      <c r="E69" s="107" t="s">
        <v>439</v>
      </c>
      <c r="F69" s="107" t="s">
        <v>537</v>
      </c>
      <c r="G69" s="207">
        <v>19.79</v>
      </c>
      <c r="H69" s="207">
        <v>3.57</v>
      </c>
      <c r="I69" s="107" t="s">
        <v>119</v>
      </c>
      <c r="J69" s="207">
        <f t="shared" si="4"/>
        <v>16.22</v>
      </c>
      <c r="K69" s="189" t="s">
        <v>499</v>
      </c>
      <c r="L69" s="107" t="s">
        <v>121</v>
      </c>
      <c r="M69" s="107" t="s">
        <v>538</v>
      </c>
      <c r="N69" s="107" t="s">
        <v>478</v>
      </c>
      <c r="O69" s="107" t="s">
        <v>501</v>
      </c>
      <c r="P69" s="107" t="s">
        <v>502</v>
      </c>
      <c r="Q69" s="107" t="s">
        <v>161</v>
      </c>
      <c r="R69" s="107" t="s">
        <v>178</v>
      </c>
      <c r="S69" s="107" t="s">
        <v>179</v>
      </c>
      <c r="T69" s="107" t="s">
        <v>435</v>
      </c>
      <c r="U69" s="107">
        <v>2560</v>
      </c>
      <c r="V69" s="107">
        <v>5</v>
      </c>
      <c r="W69" s="107">
        <v>1</v>
      </c>
      <c r="X69" s="107">
        <v>2022</v>
      </c>
      <c r="Y69" s="107">
        <v>35</v>
      </c>
      <c r="Z69" s="107">
        <v>0</v>
      </c>
      <c r="AA69" s="107" t="s">
        <v>215</v>
      </c>
      <c r="AB69" s="107" t="s">
        <v>539</v>
      </c>
      <c r="AC69" s="107" t="s">
        <v>215</v>
      </c>
      <c r="AD69" s="211" t="s">
        <v>496</v>
      </c>
      <c r="AE69" s="211" t="s">
        <v>437</v>
      </c>
      <c r="AF69" s="211">
        <f t="shared" si="5"/>
        <v>-12</v>
      </c>
      <c r="AG69" s="209">
        <f t="shared" si="6"/>
        <v>16.22</v>
      </c>
      <c r="AH69" s="210">
        <f t="shared" si="7"/>
        <v>-194.64</v>
      </c>
      <c r="AI69" s="211"/>
    </row>
    <row r="70" spans="1:35" ht="15">
      <c r="A70" s="107">
        <v>2022</v>
      </c>
      <c r="B70" s="107">
        <v>200</v>
      </c>
      <c r="C70" s="107" t="s">
        <v>478</v>
      </c>
      <c r="D70" s="189" t="s">
        <v>540</v>
      </c>
      <c r="E70" s="107" t="s">
        <v>439</v>
      </c>
      <c r="F70" s="107" t="s">
        <v>541</v>
      </c>
      <c r="G70" s="207">
        <v>1046.82</v>
      </c>
      <c r="H70" s="207">
        <v>188.77</v>
      </c>
      <c r="I70" s="107" t="s">
        <v>119</v>
      </c>
      <c r="J70" s="207">
        <f t="shared" si="4"/>
        <v>858.05</v>
      </c>
      <c r="K70" s="189" t="s">
        <v>499</v>
      </c>
      <c r="L70" s="107" t="s">
        <v>121</v>
      </c>
      <c r="M70" s="107" t="s">
        <v>542</v>
      </c>
      <c r="N70" s="107" t="s">
        <v>478</v>
      </c>
      <c r="O70" s="107" t="s">
        <v>501</v>
      </c>
      <c r="P70" s="107" t="s">
        <v>502</v>
      </c>
      <c r="Q70" s="107" t="s">
        <v>161</v>
      </c>
      <c r="R70" s="107" t="s">
        <v>178</v>
      </c>
      <c r="S70" s="107" t="s">
        <v>179</v>
      </c>
      <c r="T70" s="107" t="s">
        <v>239</v>
      </c>
      <c r="U70" s="107">
        <v>140</v>
      </c>
      <c r="V70" s="107">
        <v>5</v>
      </c>
      <c r="W70" s="107">
        <v>3</v>
      </c>
      <c r="X70" s="107">
        <v>2022</v>
      </c>
      <c r="Y70" s="107">
        <v>23</v>
      </c>
      <c r="Z70" s="107">
        <v>0</v>
      </c>
      <c r="AA70" s="107" t="s">
        <v>215</v>
      </c>
      <c r="AB70" s="107" t="s">
        <v>543</v>
      </c>
      <c r="AC70" s="107" t="s">
        <v>215</v>
      </c>
      <c r="AD70" s="211" t="s">
        <v>496</v>
      </c>
      <c r="AE70" s="211" t="s">
        <v>437</v>
      </c>
      <c r="AF70" s="211">
        <f t="shared" si="5"/>
        <v>-12</v>
      </c>
      <c r="AG70" s="209">
        <f t="shared" si="6"/>
        <v>858.05</v>
      </c>
      <c r="AH70" s="210">
        <f t="shared" si="7"/>
        <v>-10296.599999999999</v>
      </c>
      <c r="AI70" s="211"/>
    </row>
    <row r="71" spans="1:35" ht="15">
      <c r="A71" s="107">
        <v>2022</v>
      </c>
      <c r="B71" s="107">
        <v>201</v>
      </c>
      <c r="C71" s="107" t="s">
        <v>478</v>
      </c>
      <c r="D71" s="189" t="s">
        <v>544</v>
      </c>
      <c r="E71" s="107" t="s">
        <v>439</v>
      </c>
      <c r="F71" s="107" t="s">
        <v>545</v>
      </c>
      <c r="G71" s="207">
        <v>8120.72</v>
      </c>
      <c r="H71" s="207">
        <v>1464.39</v>
      </c>
      <c r="I71" s="107" t="s">
        <v>119</v>
      </c>
      <c r="J71" s="207">
        <f t="shared" si="4"/>
        <v>6656.33</v>
      </c>
      <c r="K71" s="189" t="s">
        <v>499</v>
      </c>
      <c r="L71" s="107" t="s">
        <v>121</v>
      </c>
      <c r="M71" s="107" t="s">
        <v>546</v>
      </c>
      <c r="N71" s="107" t="s">
        <v>478</v>
      </c>
      <c r="O71" s="107" t="s">
        <v>501</v>
      </c>
      <c r="P71" s="107" t="s">
        <v>502</v>
      </c>
      <c r="Q71" s="107" t="s">
        <v>161</v>
      </c>
      <c r="R71" s="107" t="s">
        <v>178</v>
      </c>
      <c r="S71" s="107" t="s">
        <v>179</v>
      </c>
      <c r="T71" s="107" t="s">
        <v>376</v>
      </c>
      <c r="U71" s="107">
        <v>2890</v>
      </c>
      <c r="V71" s="107">
        <v>5</v>
      </c>
      <c r="W71" s="107">
        <v>1</v>
      </c>
      <c r="X71" s="107">
        <v>2022</v>
      </c>
      <c r="Y71" s="107">
        <v>37</v>
      </c>
      <c r="Z71" s="107">
        <v>0</v>
      </c>
      <c r="AA71" s="107" t="s">
        <v>215</v>
      </c>
      <c r="AB71" s="107" t="s">
        <v>547</v>
      </c>
      <c r="AC71" s="107" t="s">
        <v>215</v>
      </c>
      <c r="AD71" s="211" t="s">
        <v>496</v>
      </c>
      <c r="AE71" s="211" t="s">
        <v>437</v>
      </c>
      <c r="AF71" s="211">
        <f t="shared" si="5"/>
        <v>-12</v>
      </c>
      <c r="AG71" s="209">
        <f t="shared" si="6"/>
        <v>6656.33</v>
      </c>
      <c r="AH71" s="210">
        <f t="shared" si="7"/>
        <v>-79875.95999999999</v>
      </c>
      <c r="AI71" s="211"/>
    </row>
    <row r="72" spans="1:35" ht="15">
      <c r="A72" s="107">
        <v>2022</v>
      </c>
      <c r="B72" s="107">
        <v>202</v>
      </c>
      <c r="C72" s="107" t="s">
        <v>478</v>
      </c>
      <c r="D72" s="189" t="s">
        <v>548</v>
      </c>
      <c r="E72" s="107" t="s">
        <v>439</v>
      </c>
      <c r="F72" s="107" t="s">
        <v>549</v>
      </c>
      <c r="G72" s="207">
        <v>28.63</v>
      </c>
      <c r="H72" s="207">
        <v>5.16</v>
      </c>
      <c r="I72" s="107" t="s">
        <v>119</v>
      </c>
      <c r="J72" s="207">
        <f aca="true" t="shared" si="8" ref="J72:J103">IF(I72="SI",G72-H72,G72)</f>
        <v>23.47</v>
      </c>
      <c r="K72" s="189" t="s">
        <v>499</v>
      </c>
      <c r="L72" s="107" t="s">
        <v>121</v>
      </c>
      <c r="M72" s="107" t="s">
        <v>550</v>
      </c>
      <c r="N72" s="107" t="s">
        <v>478</v>
      </c>
      <c r="O72" s="107" t="s">
        <v>501</v>
      </c>
      <c r="P72" s="107" t="s">
        <v>502</v>
      </c>
      <c r="Q72" s="107" t="s">
        <v>161</v>
      </c>
      <c r="R72" s="107" t="s">
        <v>126</v>
      </c>
      <c r="S72" s="107" t="s">
        <v>127</v>
      </c>
      <c r="T72" s="107" t="s">
        <v>128</v>
      </c>
      <c r="U72" s="107">
        <v>1130</v>
      </c>
      <c r="V72" s="107">
        <v>5</v>
      </c>
      <c r="W72" s="107">
        <v>7</v>
      </c>
      <c r="X72" s="107">
        <v>2022</v>
      </c>
      <c r="Y72" s="107">
        <v>29</v>
      </c>
      <c r="Z72" s="107">
        <v>0</v>
      </c>
      <c r="AA72" s="107" t="s">
        <v>215</v>
      </c>
      <c r="AB72" s="107" t="s">
        <v>551</v>
      </c>
      <c r="AC72" s="107" t="s">
        <v>215</v>
      </c>
      <c r="AD72" s="211" t="s">
        <v>496</v>
      </c>
      <c r="AE72" s="211" t="s">
        <v>414</v>
      </c>
      <c r="AF72" s="211">
        <f aca="true" t="shared" si="9" ref="AF72:AF103">AE72-AD72</f>
        <v>-11</v>
      </c>
      <c r="AG72" s="209">
        <f aca="true" t="shared" si="10" ref="AG72:AG103">IF(AI72="SI",0,J72)</f>
        <v>23.47</v>
      </c>
      <c r="AH72" s="210">
        <f aca="true" t="shared" si="11" ref="AH72:AH103">AG72*AF72</f>
        <v>-258.16999999999996</v>
      </c>
      <c r="AI72" s="211"/>
    </row>
    <row r="73" spans="1:35" ht="15">
      <c r="A73" s="107">
        <v>2022</v>
      </c>
      <c r="B73" s="107">
        <v>203</v>
      </c>
      <c r="C73" s="107" t="s">
        <v>248</v>
      </c>
      <c r="D73" s="189" t="s">
        <v>552</v>
      </c>
      <c r="E73" s="107" t="s">
        <v>439</v>
      </c>
      <c r="F73" s="107" t="s">
        <v>553</v>
      </c>
      <c r="G73" s="207">
        <v>3350.12</v>
      </c>
      <c r="H73" s="207">
        <v>304.56</v>
      </c>
      <c r="I73" s="107" t="s">
        <v>119</v>
      </c>
      <c r="J73" s="207">
        <f t="shared" si="8"/>
        <v>3045.56</v>
      </c>
      <c r="K73" s="189" t="s">
        <v>554</v>
      </c>
      <c r="L73" s="107" t="s">
        <v>121</v>
      </c>
      <c r="M73" s="107" t="s">
        <v>555</v>
      </c>
      <c r="N73" s="107" t="s">
        <v>188</v>
      </c>
      <c r="O73" s="107" t="s">
        <v>556</v>
      </c>
      <c r="P73" s="107" t="s">
        <v>557</v>
      </c>
      <c r="Q73" s="107" t="s">
        <v>557</v>
      </c>
      <c r="R73" s="107" t="s">
        <v>198</v>
      </c>
      <c r="S73" s="107" t="s">
        <v>199</v>
      </c>
      <c r="T73" s="107" t="s">
        <v>558</v>
      </c>
      <c r="U73" s="107">
        <v>3550</v>
      </c>
      <c r="V73" s="107">
        <v>5</v>
      </c>
      <c r="W73" s="107">
        <v>2</v>
      </c>
      <c r="X73" s="107">
        <v>2022</v>
      </c>
      <c r="Y73" s="107">
        <v>102</v>
      </c>
      <c r="Z73" s="107">
        <v>0</v>
      </c>
      <c r="AA73" s="107" t="s">
        <v>201</v>
      </c>
      <c r="AB73" s="107" t="s">
        <v>559</v>
      </c>
      <c r="AC73" s="107" t="s">
        <v>201</v>
      </c>
      <c r="AD73" s="211" t="s">
        <v>496</v>
      </c>
      <c r="AE73" s="211" t="s">
        <v>203</v>
      </c>
      <c r="AF73" s="211">
        <f t="shared" si="9"/>
        <v>-17</v>
      </c>
      <c r="AG73" s="209">
        <f t="shared" si="10"/>
        <v>3045.56</v>
      </c>
      <c r="AH73" s="210">
        <f t="shared" si="11"/>
        <v>-51774.52</v>
      </c>
      <c r="AI73" s="211"/>
    </row>
    <row r="74" spans="1:35" ht="15">
      <c r="A74" s="107">
        <v>2022</v>
      </c>
      <c r="B74" s="107">
        <v>204</v>
      </c>
      <c r="C74" s="107" t="s">
        <v>248</v>
      </c>
      <c r="D74" s="189" t="s">
        <v>560</v>
      </c>
      <c r="E74" s="107" t="s">
        <v>439</v>
      </c>
      <c r="F74" s="107" t="s">
        <v>561</v>
      </c>
      <c r="G74" s="207">
        <v>2046.23</v>
      </c>
      <c r="H74" s="207">
        <v>32.63</v>
      </c>
      <c r="I74" s="107" t="s">
        <v>119</v>
      </c>
      <c r="J74" s="207">
        <f t="shared" si="8"/>
        <v>2013.6</v>
      </c>
      <c r="K74" s="189" t="s">
        <v>562</v>
      </c>
      <c r="L74" s="107" t="s">
        <v>121</v>
      </c>
      <c r="M74" s="107" t="s">
        <v>563</v>
      </c>
      <c r="N74" s="107" t="s">
        <v>329</v>
      </c>
      <c r="O74" s="107" t="s">
        <v>564</v>
      </c>
      <c r="P74" s="107" t="s">
        <v>565</v>
      </c>
      <c r="Q74" s="107" t="s">
        <v>565</v>
      </c>
      <c r="R74" s="107" t="s">
        <v>178</v>
      </c>
      <c r="S74" s="107" t="s">
        <v>179</v>
      </c>
      <c r="T74" s="107" t="s">
        <v>485</v>
      </c>
      <c r="U74" s="107">
        <v>1900</v>
      </c>
      <c r="V74" s="107">
        <v>10</v>
      </c>
      <c r="W74" s="107">
        <v>1</v>
      </c>
      <c r="X74" s="107">
        <v>2022</v>
      </c>
      <c r="Y74" s="107">
        <v>346</v>
      </c>
      <c r="Z74" s="107">
        <v>0</v>
      </c>
      <c r="AA74" s="107" t="s">
        <v>215</v>
      </c>
      <c r="AB74" s="107" t="s">
        <v>566</v>
      </c>
      <c r="AC74" s="107" t="s">
        <v>215</v>
      </c>
      <c r="AD74" s="211" t="s">
        <v>567</v>
      </c>
      <c r="AE74" s="211" t="s">
        <v>437</v>
      </c>
      <c r="AF74" s="211">
        <f t="shared" si="9"/>
        <v>-16</v>
      </c>
      <c r="AG74" s="209">
        <f t="shared" si="10"/>
        <v>2013.6</v>
      </c>
      <c r="AH74" s="210">
        <f t="shared" si="11"/>
        <v>-32217.6</v>
      </c>
      <c r="AI74" s="211"/>
    </row>
    <row r="75" spans="1:35" ht="15">
      <c r="A75" s="107">
        <v>2022</v>
      </c>
      <c r="B75" s="107">
        <v>205</v>
      </c>
      <c r="C75" s="107" t="s">
        <v>248</v>
      </c>
      <c r="D75" s="189" t="s">
        <v>568</v>
      </c>
      <c r="E75" s="107" t="s">
        <v>439</v>
      </c>
      <c r="F75" s="107" t="s">
        <v>569</v>
      </c>
      <c r="G75" s="207">
        <v>8329.78</v>
      </c>
      <c r="H75" s="207">
        <v>320.38</v>
      </c>
      <c r="I75" s="107" t="s">
        <v>119</v>
      </c>
      <c r="J75" s="207">
        <f t="shared" si="8"/>
        <v>8009.400000000001</v>
      </c>
      <c r="K75" s="189" t="s">
        <v>570</v>
      </c>
      <c r="L75" s="107" t="s">
        <v>121</v>
      </c>
      <c r="M75" s="107" t="s">
        <v>571</v>
      </c>
      <c r="N75" s="107" t="s">
        <v>572</v>
      </c>
      <c r="O75" s="107" t="s">
        <v>573</v>
      </c>
      <c r="P75" s="107" t="s">
        <v>574</v>
      </c>
      <c r="Q75" s="107" t="s">
        <v>574</v>
      </c>
      <c r="R75" s="107" t="s">
        <v>178</v>
      </c>
      <c r="S75" s="107" t="s">
        <v>179</v>
      </c>
      <c r="T75" s="107" t="s">
        <v>319</v>
      </c>
      <c r="U75" s="107">
        <v>1890</v>
      </c>
      <c r="V75" s="107">
        <v>15</v>
      </c>
      <c r="W75" s="107">
        <v>1</v>
      </c>
      <c r="X75" s="107">
        <v>2022</v>
      </c>
      <c r="Y75" s="107">
        <v>299</v>
      </c>
      <c r="Z75" s="107">
        <v>0</v>
      </c>
      <c r="AA75" s="107" t="s">
        <v>215</v>
      </c>
      <c r="AB75" s="107" t="s">
        <v>575</v>
      </c>
      <c r="AC75" s="107" t="s">
        <v>215</v>
      </c>
      <c r="AD75" s="211" t="s">
        <v>576</v>
      </c>
      <c r="AE75" s="211" t="s">
        <v>437</v>
      </c>
      <c r="AF75" s="211">
        <f t="shared" si="9"/>
        <v>-13</v>
      </c>
      <c r="AG75" s="209">
        <f t="shared" si="10"/>
        <v>8009.400000000001</v>
      </c>
      <c r="AH75" s="210">
        <f t="shared" si="11"/>
        <v>-104122.20000000001</v>
      </c>
      <c r="AI75" s="211"/>
    </row>
    <row r="76" spans="1:35" ht="15">
      <c r="A76" s="107">
        <v>2022</v>
      </c>
      <c r="B76" s="107">
        <v>206</v>
      </c>
      <c r="C76" s="107" t="s">
        <v>248</v>
      </c>
      <c r="D76" s="189" t="s">
        <v>577</v>
      </c>
      <c r="E76" s="107" t="s">
        <v>439</v>
      </c>
      <c r="F76" s="107" t="s">
        <v>578</v>
      </c>
      <c r="G76" s="207">
        <v>13897.76</v>
      </c>
      <c r="H76" s="207">
        <v>1263.43</v>
      </c>
      <c r="I76" s="107" t="s">
        <v>119</v>
      </c>
      <c r="J76" s="207">
        <f t="shared" si="8"/>
        <v>12634.33</v>
      </c>
      <c r="K76" s="189" t="s">
        <v>161</v>
      </c>
      <c r="L76" s="107" t="s">
        <v>121</v>
      </c>
      <c r="M76" s="107" t="s">
        <v>579</v>
      </c>
      <c r="N76" s="107" t="s">
        <v>329</v>
      </c>
      <c r="O76" s="107" t="s">
        <v>580</v>
      </c>
      <c r="P76" s="107" t="s">
        <v>581</v>
      </c>
      <c r="Q76" s="107" t="s">
        <v>581</v>
      </c>
      <c r="R76" s="107" t="s">
        <v>198</v>
      </c>
      <c r="S76" s="107" t="s">
        <v>199</v>
      </c>
      <c r="T76" s="107" t="s">
        <v>558</v>
      </c>
      <c r="U76" s="107">
        <v>3550</v>
      </c>
      <c r="V76" s="107">
        <v>5</v>
      </c>
      <c r="W76" s="107">
        <v>1</v>
      </c>
      <c r="X76" s="107">
        <v>2022</v>
      </c>
      <c r="Y76" s="107">
        <v>103</v>
      </c>
      <c r="Z76" s="107">
        <v>0</v>
      </c>
      <c r="AA76" s="107" t="s">
        <v>201</v>
      </c>
      <c r="AB76" s="107" t="s">
        <v>582</v>
      </c>
      <c r="AC76" s="107" t="s">
        <v>201</v>
      </c>
      <c r="AD76" s="211" t="s">
        <v>567</v>
      </c>
      <c r="AE76" s="211" t="s">
        <v>203</v>
      </c>
      <c r="AF76" s="211">
        <f t="shared" si="9"/>
        <v>-21</v>
      </c>
      <c r="AG76" s="209">
        <f t="shared" si="10"/>
        <v>12634.33</v>
      </c>
      <c r="AH76" s="210">
        <f t="shared" si="11"/>
        <v>-265320.93</v>
      </c>
      <c r="AI76" s="211"/>
    </row>
    <row r="77" spans="1:35" ht="15">
      <c r="A77" s="107">
        <v>2022</v>
      </c>
      <c r="B77" s="107">
        <v>207</v>
      </c>
      <c r="C77" s="107" t="s">
        <v>248</v>
      </c>
      <c r="D77" s="189" t="s">
        <v>583</v>
      </c>
      <c r="E77" s="107" t="s">
        <v>183</v>
      </c>
      <c r="F77" s="107" t="s">
        <v>584</v>
      </c>
      <c r="G77" s="207">
        <v>4701.84</v>
      </c>
      <c r="H77" s="207">
        <v>847.87</v>
      </c>
      <c r="I77" s="107" t="s">
        <v>119</v>
      </c>
      <c r="J77" s="207">
        <f t="shared" si="8"/>
        <v>3853.9700000000003</v>
      </c>
      <c r="K77" s="189" t="s">
        <v>585</v>
      </c>
      <c r="L77" s="107" t="s">
        <v>121</v>
      </c>
      <c r="M77" s="107" t="s">
        <v>586</v>
      </c>
      <c r="N77" s="107" t="s">
        <v>572</v>
      </c>
      <c r="O77" s="107" t="s">
        <v>587</v>
      </c>
      <c r="P77" s="107" t="s">
        <v>588</v>
      </c>
      <c r="Q77" s="107" t="s">
        <v>161</v>
      </c>
      <c r="R77" s="107" t="s">
        <v>198</v>
      </c>
      <c r="S77" s="107" t="s">
        <v>199</v>
      </c>
      <c r="T77" s="107" t="s">
        <v>204</v>
      </c>
      <c r="U77" s="107">
        <v>360</v>
      </c>
      <c r="V77" s="107">
        <v>20</v>
      </c>
      <c r="W77" s="107">
        <v>1</v>
      </c>
      <c r="X77" s="107">
        <v>2022</v>
      </c>
      <c r="Y77" s="107">
        <v>111</v>
      </c>
      <c r="Z77" s="107">
        <v>0</v>
      </c>
      <c r="AA77" s="107" t="s">
        <v>201</v>
      </c>
      <c r="AB77" s="107" t="s">
        <v>589</v>
      </c>
      <c r="AC77" s="107" t="s">
        <v>201</v>
      </c>
      <c r="AD77" s="211" t="s">
        <v>590</v>
      </c>
      <c r="AE77" s="211" t="s">
        <v>203</v>
      </c>
      <c r="AF77" s="211">
        <f t="shared" si="9"/>
        <v>-20</v>
      </c>
      <c r="AG77" s="209">
        <f t="shared" si="10"/>
        <v>3853.9700000000003</v>
      </c>
      <c r="AH77" s="210">
        <f t="shared" si="11"/>
        <v>-77079.40000000001</v>
      </c>
      <c r="AI77" s="211"/>
    </row>
    <row r="78" spans="1:35" ht="15">
      <c r="A78" s="107">
        <v>2022</v>
      </c>
      <c r="B78" s="107">
        <v>208</v>
      </c>
      <c r="C78" s="107" t="s">
        <v>248</v>
      </c>
      <c r="D78" s="189" t="s">
        <v>591</v>
      </c>
      <c r="E78" s="107" t="s">
        <v>439</v>
      </c>
      <c r="F78" s="107" t="s">
        <v>592</v>
      </c>
      <c r="G78" s="207">
        <v>267.18</v>
      </c>
      <c r="H78" s="207">
        <v>48.18</v>
      </c>
      <c r="I78" s="107" t="s">
        <v>119</v>
      </c>
      <c r="J78" s="207">
        <f t="shared" si="8"/>
        <v>219</v>
      </c>
      <c r="K78" s="189" t="s">
        <v>593</v>
      </c>
      <c r="L78" s="107" t="s">
        <v>121</v>
      </c>
      <c r="M78" s="107" t="s">
        <v>594</v>
      </c>
      <c r="N78" s="107" t="s">
        <v>572</v>
      </c>
      <c r="O78" s="107" t="s">
        <v>595</v>
      </c>
      <c r="P78" s="107" t="s">
        <v>596</v>
      </c>
      <c r="Q78" s="107" t="s">
        <v>596</v>
      </c>
      <c r="R78" s="107" t="s">
        <v>178</v>
      </c>
      <c r="S78" s="107" t="s">
        <v>179</v>
      </c>
      <c r="T78" s="107" t="s">
        <v>239</v>
      </c>
      <c r="U78" s="107">
        <v>140</v>
      </c>
      <c r="V78" s="107">
        <v>5</v>
      </c>
      <c r="W78" s="107">
        <v>12</v>
      </c>
      <c r="X78" s="107">
        <v>2022</v>
      </c>
      <c r="Y78" s="107">
        <v>470</v>
      </c>
      <c r="Z78" s="107">
        <v>0</v>
      </c>
      <c r="AA78" s="107" t="s">
        <v>215</v>
      </c>
      <c r="AB78" s="107" t="s">
        <v>597</v>
      </c>
      <c r="AC78" s="107" t="s">
        <v>215</v>
      </c>
      <c r="AD78" s="211" t="s">
        <v>576</v>
      </c>
      <c r="AE78" s="211" t="s">
        <v>437</v>
      </c>
      <c r="AF78" s="211">
        <f t="shared" si="9"/>
        <v>-13</v>
      </c>
      <c r="AG78" s="209">
        <f t="shared" si="10"/>
        <v>219</v>
      </c>
      <c r="AH78" s="210">
        <f t="shared" si="11"/>
        <v>-2847</v>
      </c>
      <c r="AI78" s="211"/>
    </row>
    <row r="79" spans="1:35" ht="15">
      <c r="A79" s="107">
        <v>2022</v>
      </c>
      <c r="B79" s="107">
        <v>209</v>
      </c>
      <c r="C79" s="107" t="s">
        <v>248</v>
      </c>
      <c r="D79" s="189" t="s">
        <v>598</v>
      </c>
      <c r="E79" s="107" t="s">
        <v>183</v>
      </c>
      <c r="F79" s="107" t="s">
        <v>599</v>
      </c>
      <c r="G79" s="207">
        <v>-100</v>
      </c>
      <c r="H79" s="207">
        <v>0</v>
      </c>
      <c r="I79" s="107" t="s">
        <v>119</v>
      </c>
      <c r="J79" s="207">
        <f t="shared" si="8"/>
        <v>-100</v>
      </c>
      <c r="K79" s="189" t="s">
        <v>600</v>
      </c>
      <c r="L79" s="107" t="s">
        <v>121</v>
      </c>
      <c r="M79" s="107" t="s">
        <v>601</v>
      </c>
      <c r="N79" s="107" t="s">
        <v>572</v>
      </c>
      <c r="O79" s="107" t="s">
        <v>326</v>
      </c>
      <c r="P79" s="107" t="s">
        <v>327</v>
      </c>
      <c r="Q79" s="107" t="s">
        <v>327</v>
      </c>
      <c r="R79" s="107" t="s">
        <v>178</v>
      </c>
      <c r="S79" s="107" t="s">
        <v>179</v>
      </c>
      <c r="T79" s="107" t="s">
        <v>256</v>
      </c>
      <c r="U79" s="107">
        <v>1570</v>
      </c>
      <c r="V79" s="107">
        <v>5</v>
      </c>
      <c r="W79" s="107">
        <v>1</v>
      </c>
      <c r="X79" s="107">
        <v>2022</v>
      </c>
      <c r="Y79" s="107">
        <v>160</v>
      </c>
      <c r="Z79" s="107">
        <v>0</v>
      </c>
      <c r="AA79" s="107" t="s">
        <v>161</v>
      </c>
      <c r="AB79" s="107" t="s">
        <v>602</v>
      </c>
      <c r="AC79" s="107" t="s">
        <v>248</v>
      </c>
      <c r="AD79" s="211" t="s">
        <v>603</v>
      </c>
      <c r="AE79" s="211" t="s">
        <v>248</v>
      </c>
      <c r="AF79" s="211">
        <f t="shared" si="9"/>
        <v>-27</v>
      </c>
      <c r="AG79" s="209">
        <f t="shared" si="10"/>
        <v>-100</v>
      </c>
      <c r="AH79" s="210">
        <f t="shared" si="11"/>
        <v>2700</v>
      </c>
      <c r="AI79" s="211"/>
    </row>
    <row r="80" spans="1:35" ht="15">
      <c r="A80" s="107">
        <v>2022</v>
      </c>
      <c r="B80" s="107">
        <v>210</v>
      </c>
      <c r="C80" s="107" t="s">
        <v>248</v>
      </c>
      <c r="D80" s="189" t="s">
        <v>604</v>
      </c>
      <c r="E80" s="107" t="s">
        <v>183</v>
      </c>
      <c r="F80" s="107" t="s">
        <v>605</v>
      </c>
      <c r="G80" s="207">
        <v>-100</v>
      </c>
      <c r="H80" s="207">
        <v>0</v>
      </c>
      <c r="I80" s="107" t="s">
        <v>119</v>
      </c>
      <c r="J80" s="207">
        <f t="shared" si="8"/>
        <v>-100</v>
      </c>
      <c r="K80" s="189" t="s">
        <v>600</v>
      </c>
      <c r="L80" s="107" t="s">
        <v>121</v>
      </c>
      <c r="M80" s="107" t="s">
        <v>606</v>
      </c>
      <c r="N80" s="107" t="s">
        <v>572</v>
      </c>
      <c r="O80" s="107" t="s">
        <v>326</v>
      </c>
      <c r="P80" s="107" t="s">
        <v>327</v>
      </c>
      <c r="Q80" s="107" t="s">
        <v>327</v>
      </c>
      <c r="R80" s="107" t="s">
        <v>178</v>
      </c>
      <c r="S80" s="107" t="s">
        <v>179</v>
      </c>
      <c r="T80" s="107" t="s">
        <v>279</v>
      </c>
      <c r="U80" s="107">
        <v>1680</v>
      </c>
      <c r="V80" s="107">
        <v>5</v>
      </c>
      <c r="W80" s="107">
        <v>1</v>
      </c>
      <c r="X80" s="107">
        <v>2022</v>
      </c>
      <c r="Y80" s="107">
        <v>161</v>
      </c>
      <c r="Z80" s="107">
        <v>0</v>
      </c>
      <c r="AA80" s="107" t="s">
        <v>161</v>
      </c>
      <c r="AB80" s="107" t="s">
        <v>602</v>
      </c>
      <c r="AC80" s="107" t="s">
        <v>248</v>
      </c>
      <c r="AD80" s="211" t="s">
        <v>603</v>
      </c>
      <c r="AE80" s="211" t="s">
        <v>248</v>
      </c>
      <c r="AF80" s="211">
        <f t="shared" si="9"/>
        <v>-27</v>
      </c>
      <c r="AG80" s="209">
        <f t="shared" si="10"/>
        <v>-100</v>
      </c>
      <c r="AH80" s="210">
        <f t="shared" si="11"/>
        <v>2700</v>
      </c>
      <c r="AI80" s="211"/>
    </row>
    <row r="81" spans="1:35" ht="15">
      <c r="A81" s="107">
        <v>2022</v>
      </c>
      <c r="B81" s="107">
        <v>211</v>
      </c>
      <c r="C81" s="107" t="s">
        <v>248</v>
      </c>
      <c r="D81" s="189" t="s">
        <v>607</v>
      </c>
      <c r="E81" s="107" t="s">
        <v>129</v>
      </c>
      <c r="F81" s="107" t="s">
        <v>608</v>
      </c>
      <c r="G81" s="207">
        <v>19.29</v>
      </c>
      <c r="H81" s="207">
        <v>19.29</v>
      </c>
      <c r="I81" s="107" t="s">
        <v>119</v>
      </c>
      <c r="J81" s="207">
        <f t="shared" si="8"/>
        <v>0</v>
      </c>
      <c r="K81" s="189" t="s">
        <v>600</v>
      </c>
      <c r="L81" s="107" t="s">
        <v>121</v>
      </c>
      <c r="M81" s="107" t="s">
        <v>609</v>
      </c>
      <c r="N81" s="107" t="s">
        <v>181</v>
      </c>
      <c r="O81" s="107" t="s">
        <v>326</v>
      </c>
      <c r="P81" s="107" t="s">
        <v>327</v>
      </c>
      <c r="Q81" s="107" t="s">
        <v>327</v>
      </c>
      <c r="R81" s="107" t="s">
        <v>178</v>
      </c>
      <c r="S81" s="107" t="s">
        <v>179</v>
      </c>
      <c r="T81" s="107" t="s">
        <v>256</v>
      </c>
      <c r="U81" s="107">
        <v>1570</v>
      </c>
      <c r="V81" s="107">
        <v>5</v>
      </c>
      <c r="W81" s="107">
        <v>1</v>
      </c>
      <c r="X81" s="107">
        <v>2022</v>
      </c>
      <c r="Y81" s="107">
        <v>160</v>
      </c>
      <c r="Z81" s="107">
        <v>0</v>
      </c>
      <c r="AA81" s="107" t="s">
        <v>215</v>
      </c>
      <c r="AB81" s="107" t="s">
        <v>610</v>
      </c>
      <c r="AC81" s="107" t="s">
        <v>215</v>
      </c>
      <c r="AD81" s="211" t="s">
        <v>611</v>
      </c>
      <c r="AE81" s="211" t="s">
        <v>437</v>
      </c>
      <c r="AF81" s="211">
        <f t="shared" si="9"/>
        <v>-10</v>
      </c>
      <c r="AG81" s="209">
        <f t="shared" si="10"/>
        <v>0</v>
      </c>
      <c r="AH81" s="210">
        <f t="shared" si="11"/>
        <v>0</v>
      </c>
      <c r="AI81" s="211"/>
    </row>
    <row r="82" spans="1:35" ht="15">
      <c r="A82" s="107">
        <v>2022</v>
      </c>
      <c r="B82" s="107">
        <v>211</v>
      </c>
      <c r="C82" s="107" t="s">
        <v>248</v>
      </c>
      <c r="D82" s="189" t="s">
        <v>607</v>
      </c>
      <c r="E82" s="107" t="s">
        <v>129</v>
      </c>
      <c r="F82" s="107" t="s">
        <v>608</v>
      </c>
      <c r="G82" s="207">
        <v>87.68</v>
      </c>
      <c r="H82" s="207">
        <v>0</v>
      </c>
      <c r="I82" s="107" t="s">
        <v>119</v>
      </c>
      <c r="J82" s="207">
        <f t="shared" si="8"/>
        <v>87.68</v>
      </c>
      <c r="K82" s="189" t="s">
        <v>600</v>
      </c>
      <c r="L82" s="107" t="s">
        <v>121</v>
      </c>
      <c r="M82" s="107" t="s">
        <v>609</v>
      </c>
      <c r="N82" s="107" t="s">
        <v>181</v>
      </c>
      <c r="O82" s="107" t="s">
        <v>326</v>
      </c>
      <c r="P82" s="107" t="s">
        <v>327</v>
      </c>
      <c r="Q82" s="107" t="s">
        <v>327</v>
      </c>
      <c r="R82" s="107" t="s">
        <v>178</v>
      </c>
      <c r="S82" s="107" t="s">
        <v>179</v>
      </c>
      <c r="T82" s="107" t="s">
        <v>256</v>
      </c>
      <c r="U82" s="107">
        <v>1570</v>
      </c>
      <c r="V82" s="107">
        <v>5</v>
      </c>
      <c r="W82" s="107">
        <v>1</v>
      </c>
      <c r="X82" s="107">
        <v>2022</v>
      </c>
      <c r="Y82" s="107">
        <v>160</v>
      </c>
      <c r="Z82" s="107">
        <v>0</v>
      </c>
      <c r="AA82" s="107" t="s">
        <v>215</v>
      </c>
      <c r="AB82" s="107" t="s">
        <v>612</v>
      </c>
      <c r="AC82" s="107" t="s">
        <v>215</v>
      </c>
      <c r="AD82" s="211" t="s">
        <v>611</v>
      </c>
      <c r="AE82" s="211" t="s">
        <v>437</v>
      </c>
      <c r="AF82" s="211">
        <f t="shared" si="9"/>
        <v>-10</v>
      </c>
      <c r="AG82" s="209">
        <f t="shared" si="10"/>
        <v>87.68</v>
      </c>
      <c r="AH82" s="210">
        <f t="shared" si="11"/>
        <v>-876.8000000000001</v>
      </c>
      <c r="AI82" s="211"/>
    </row>
    <row r="83" spans="1:35" ht="15">
      <c r="A83" s="107">
        <v>2022</v>
      </c>
      <c r="B83" s="107">
        <v>212</v>
      </c>
      <c r="C83" s="107" t="s">
        <v>248</v>
      </c>
      <c r="D83" s="189" t="s">
        <v>613</v>
      </c>
      <c r="E83" s="107" t="s">
        <v>129</v>
      </c>
      <c r="F83" s="107" t="s">
        <v>608</v>
      </c>
      <c r="G83" s="207">
        <v>19.5</v>
      </c>
      <c r="H83" s="207">
        <v>19.5</v>
      </c>
      <c r="I83" s="107" t="s">
        <v>119</v>
      </c>
      <c r="J83" s="207">
        <f t="shared" si="8"/>
        <v>0</v>
      </c>
      <c r="K83" s="189" t="s">
        <v>600</v>
      </c>
      <c r="L83" s="107" t="s">
        <v>121</v>
      </c>
      <c r="M83" s="107" t="s">
        <v>614</v>
      </c>
      <c r="N83" s="107" t="s">
        <v>181</v>
      </c>
      <c r="O83" s="107" t="s">
        <v>326</v>
      </c>
      <c r="P83" s="107" t="s">
        <v>327</v>
      </c>
      <c r="Q83" s="107" t="s">
        <v>327</v>
      </c>
      <c r="R83" s="107" t="s">
        <v>178</v>
      </c>
      <c r="S83" s="107" t="s">
        <v>179</v>
      </c>
      <c r="T83" s="107" t="s">
        <v>279</v>
      </c>
      <c r="U83" s="107">
        <v>1680</v>
      </c>
      <c r="V83" s="107">
        <v>5</v>
      </c>
      <c r="W83" s="107">
        <v>1</v>
      </c>
      <c r="X83" s="107">
        <v>2022</v>
      </c>
      <c r="Y83" s="107">
        <v>161</v>
      </c>
      <c r="Z83" s="107">
        <v>0</v>
      </c>
      <c r="AA83" s="107" t="s">
        <v>215</v>
      </c>
      <c r="AB83" s="107" t="s">
        <v>615</v>
      </c>
      <c r="AC83" s="107" t="s">
        <v>215</v>
      </c>
      <c r="AD83" s="211" t="s">
        <v>611</v>
      </c>
      <c r="AE83" s="211" t="s">
        <v>437</v>
      </c>
      <c r="AF83" s="211">
        <f t="shared" si="9"/>
        <v>-10</v>
      </c>
      <c r="AG83" s="209">
        <f t="shared" si="10"/>
        <v>0</v>
      </c>
      <c r="AH83" s="210">
        <f t="shared" si="11"/>
        <v>0</v>
      </c>
      <c r="AI83" s="211"/>
    </row>
    <row r="84" spans="1:35" ht="15">
      <c r="A84" s="107">
        <v>2022</v>
      </c>
      <c r="B84" s="107">
        <v>212</v>
      </c>
      <c r="C84" s="107" t="s">
        <v>248</v>
      </c>
      <c r="D84" s="189" t="s">
        <v>613</v>
      </c>
      <c r="E84" s="107" t="s">
        <v>129</v>
      </c>
      <c r="F84" s="107" t="s">
        <v>608</v>
      </c>
      <c r="G84" s="207">
        <v>88.61</v>
      </c>
      <c r="H84" s="207">
        <v>0</v>
      </c>
      <c r="I84" s="107" t="s">
        <v>119</v>
      </c>
      <c r="J84" s="207">
        <f t="shared" si="8"/>
        <v>88.61</v>
      </c>
      <c r="K84" s="189" t="s">
        <v>600</v>
      </c>
      <c r="L84" s="107" t="s">
        <v>121</v>
      </c>
      <c r="M84" s="107" t="s">
        <v>614</v>
      </c>
      <c r="N84" s="107" t="s">
        <v>181</v>
      </c>
      <c r="O84" s="107" t="s">
        <v>326</v>
      </c>
      <c r="P84" s="107" t="s">
        <v>327</v>
      </c>
      <c r="Q84" s="107" t="s">
        <v>327</v>
      </c>
      <c r="R84" s="107" t="s">
        <v>178</v>
      </c>
      <c r="S84" s="107" t="s">
        <v>179</v>
      </c>
      <c r="T84" s="107" t="s">
        <v>279</v>
      </c>
      <c r="U84" s="107">
        <v>1680</v>
      </c>
      <c r="V84" s="107">
        <v>5</v>
      </c>
      <c r="W84" s="107">
        <v>1</v>
      </c>
      <c r="X84" s="107">
        <v>2022</v>
      </c>
      <c r="Y84" s="107">
        <v>161</v>
      </c>
      <c r="Z84" s="107">
        <v>0</v>
      </c>
      <c r="AA84" s="107" t="s">
        <v>215</v>
      </c>
      <c r="AB84" s="107" t="s">
        <v>616</v>
      </c>
      <c r="AC84" s="107" t="s">
        <v>215</v>
      </c>
      <c r="AD84" s="211" t="s">
        <v>611</v>
      </c>
      <c r="AE84" s="211" t="s">
        <v>437</v>
      </c>
      <c r="AF84" s="211">
        <f t="shared" si="9"/>
        <v>-10</v>
      </c>
      <c r="AG84" s="209">
        <f t="shared" si="10"/>
        <v>88.61</v>
      </c>
      <c r="AH84" s="210">
        <f t="shared" si="11"/>
        <v>-886.1</v>
      </c>
      <c r="AI84" s="211"/>
    </row>
    <row r="85" spans="1:35" ht="15">
      <c r="A85" s="107">
        <v>2022</v>
      </c>
      <c r="B85" s="107">
        <v>213</v>
      </c>
      <c r="C85" s="107" t="s">
        <v>201</v>
      </c>
      <c r="D85" s="189" t="s">
        <v>617</v>
      </c>
      <c r="E85" s="107" t="s">
        <v>225</v>
      </c>
      <c r="F85" s="107" t="s">
        <v>618</v>
      </c>
      <c r="G85" s="207">
        <v>223.26</v>
      </c>
      <c r="H85" s="207">
        <v>40.26</v>
      </c>
      <c r="I85" s="107" t="s">
        <v>119</v>
      </c>
      <c r="J85" s="207">
        <f t="shared" si="8"/>
        <v>183</v>
      </c>
      <c r="K85" s="189" t="s">
        <v>619</v>
      </c>
      <c r="L85" s="107" t="s">
        <v>121</v>
      </c>
      <c r="M85" s="107" t="s">
        <v>620</v>
      </c>
      <c r="N85" s="107" t="s">
        <v>621</v>
      </c>
      <c r="O85" s="107" t="s">
        <v>123</v>
      </c>
      <c r="P85" s="107" t="s">
        <v>124</v>
      </c>
      <c r="Q85" s="107" t="s">
        <v>125</v>
      </c>
      <c r="R85" s="107" t="s">
        <v>178</v>
      </c>
      <c r="S85" s="107" t="s">
        <v>179</v>
      </c>
      <c r="T85" s="107" t="s">
        <v>469</v>
      </c>
      <c r="U85" s="107">
        <v>20</v>
      </c>
      <c r="V85" s="107">
        <v>5</v>
      </c>
      <c r="W85" s="107">
        <v>2</v>
      </c>
      <c r="X85" s="107">
        <v>2022</v>
      </c>
      <c r="Y85" s="107">
        <v>242</v>
      </c>
      <c r="Z85" s="107">
        <v>0</v>
      </c>
      <c r="AA85" s="107" t="s">
        <v>215</v>
      </c>
      <c r="AB85" s="107" t="s">
        <v>622</v>
      </c>
      <c r="AC85" s="107" t="s">
        <v>215</v>
      </c>
      <c r="AD85" s="211" t="s">
        <v>623</v>
      </c>
      <c r="AE85" s="211" t="s">
        <v>437</v>
      </c>
      <c r="AF85" s="211">
        <f t="shared" si="9"/>
        <v>-21</v>
      </c>
      <c r="AG85" s="209">
        <f t="shared" si="10"/>
        <v>183</v>
      </c>
      <c r="AH85" s="210">
        <f t="shared" si="11"/>
        <v>-3843</v>
      </c>
      <c r="AI85" s="211"/>
    </row>
    <row r="86" spans="1:35" ht="15">
      <c r="A86" s="107">
        <v>2022</v>
      </c>
      <c r="B86" s="107">
        <v>214</v>
      </c>
      <c r="C86" s="107" t="s">
        <v>201</v>
      </c>
      <c r="D86" s="189" t="s">
        <v>624</v>
      </c>
      <c r="E86" s="107" t="s">
        <v>439</v>
      </c>
      <c r="F86" s="107" t="s">
        <v>625</v>
      </c>
      <c r="G86" s="207">
        <v>347.7</v>
      </c>
      <c r="H86" s="207">
        <v>62.7</v>
      </c>
      <c r="I86" s="107" t="s">
        <v>119</v>
      </c>
      <c r="J86" s="207">
        <f t="shared" si="8"/>
        <v>285</v>
      </c>
      <c r="K86" s="189" t="s">
        <v>261</v>
      </c>
      <c r="L86" s="107" t="s">
        <v>121</v>
      </c>
      <c r="M86" s="107" t="s">
        <v>626</v>
      </c>
      <c r="N86" s="107" t="s">
        <v>621</v>
      </c>
      <c r="O86" s="107" t="s">
        <v>254</v>
      </c>
      <c r="P86" s="107" t="s">
        <v>255</v>
      </c>
      <c r="Q86" s="107" t="s">
        <v>255</v>
      </c>
      <c r="R86" s="107" t="s">
        <v>178</v>
      </c>
      <c r="S86" s="107" t="s">
        <v>179</v>
      </c>
      <c r="T86" s="107" t="s">
        <v>239</v>
      </c>
      <c r="U86" s="107">
        <v>140</v>
      </c>
      <c r="V86" s="107">
        <v>5</v>
      </c>
      <c r="W86" s="107">
        <v>6</v>
      </c>
      <c r="X86" s="107">
        <v>2022</v>
      </c>
      <c r="Y86" s="107">
        <v>373</v>
      </c>
      <c r="Z86" s="107">
        <v>0</v>
      </c>
      <c r="AA86" s="107" t="s">
        <v>215</v>
      </c>
      <c r="AB86" s="107" t="s">
        <v>627</v>
      </c>
      <c r="AC86" s="107" t="s">
        <v>215</v>
      </c>
      <c r="AD86" s="211" t="s">
        <v>628</v>
      </c>
      <c r="AE86" s="211" t="s">
        <v>437</v>
      </c>
      <c r="AF86" s="211">
        <f t="shared" si="9"/>
        <v>-20</v>
      </c>
      <c r="AG86" s="209">
        <f t="shared" si="10"/>
        <v>285</v>
      </c>
      <c r="AH86" s="210">
        <f t="shared" si="11"/>
        <v>-5700</v>
      </c>
      <c r="AI86" s="211"/>
    </row>
    <row r="87" spans="1:35" ht="15">
      <c r="A87" s="107">
        <v>2022</v>
      </c>
      <c r="B87" s="107">
        <v>215</v>
      </c>
      <c r="C87" s="107" t="s">
        <v>201</v>
      </c>
      <c r="D87" s="189" t="s">
        <v>629</v>
      </c>
      <c r="E87" s="107" t="s">
        <v>439</v>
      </c>
      <c r="F87" s="107" t="s">
        <v>630</v>
      </c>
      <c r="G87" s="207">
        <v>237.9</v>
      </c>
      <c r="H87" s="207">
        <v>42.9</v>
      </c>
      <c r="I87" s="107" t="s">
        <v>119</v>
      </c>
      <c r="J87" s="207">
        <f t="shared" si="8"/>
        <v>195</v>
      </c>
      <c r="K87" s="189" t="s">
        <v>136</v>
      </c>
      <c r="L87" s="107" t="s">
        <v>121</v>
      </c>
      <c r="M87" s="107" t="s">
        <v>631</v>
      </c>
      <c r="N87" s="107" t="s">
        <v>225</v>
      </c>
      <c r="O87" s="107" t="s">
        <v>139</v>
      </c>
      <c r="P87" s="107" t="s">
        <v>140</v>
      </c>
      <c r="Q87" s="107" t="s">
        <v>140</v>
      </c>
      <c r="R87" s="107" t="s">
        <v>126</v>
      </c>
      <c r="S87" s="107" t="s">
        <v>127</v>
      </c>
      <c r="T87" s="107" t="s">
        <v>128</v>
      </c>
      <c r="U87" s="107">
        <v>1130</v>
      </c>
      <c r="V87" s="107">
        <v>10</v>
      </c>
      <c r="W87" s="107">
        <v>1</v>
      </c>
      <c r="X87" s="107">
        <v>2022</v>
      </c>
      <c r="Y87" s="107">
        <v>167</v>
      </c>
      <c r="Z87" s="107">
        <v>0</v>
      </c>
      <c r="AA87" s="107" t="s">
        <v>215</v>
      </c>
      <c r="AB87" s="107" t="s">
        <v>632</v>
      </c>
      <c r="AC87" s="107" t="s">
        <v>215</v>
      </c>
      <c r="AD87" s="211" t="s">
        <v>633</v>
      </c>
      <c r="AE87" s="211" t="s">
        <v>414</v>
      </c>
      <c r="AF87" s="211">
        <f t="shared" si="9"/>
        <v>-17</v>
      </c>
      <c r="AG87" s="209">
        <f t="shared" si="10"/>
        <v>195</v>
      </c>
      <c r="AH87" s="210">
        <f t="shared" si="11"/>
        <v>-3315</v>
      </c>
      <c r="AI87" s="211"/>
    </row>
    <row r="88" spans="1:35" ht="15">
      <c r="A88" s="107">
        <v>2022</v>
      </c>
      <c r="B88" s="107">
        <v>216</v>
      </c>
      <c r="C88" s="107" t="s">
        <v>201</v>
      </c>
      <c r="D88" s="189" t="s">
        <v>634</v>
      </c>
      <c r="E88" s="107" t="s">
        <v>439</v>
      </c>
      <c r="F88" s="107" t="s">
        <v>635</v>
      </c>
      <c r="G88" s="207">
        <v>22.24</v>
      </c>
      <c r="H88" s="207">
        <v>4.01</v>
      </c>
      <c r="I88" s="107" t="s">
        <v>119</v>
      </c>
      <c r="J88" s="207">
        <f t="shared" si="8"/>
        <v>18.229999999999997</v>
      </c>
      <c r="K88" s="189" t="s">
        <v>136</v>
      </c>
      <c r="L88" s="107" t="s">
        <v>121</v>
      </c>
      <c r="M88" s="107" t="s">
        <v>636</v>
      </c>
      <c r="N88" s="107" t="s">
        <v>637</v>
      </c>
      <c r="O88" s="107" t="s">
        <v>139</v>
      </c>
      <c r="P88" s="107" t="s">
        <v>140</v>
      </c>
      <c r="Q88" s="107" t="s">
        <v>140</v>
      </c>
      <c r="R88" s="107" t="s">
        <v>126</v>
      </c>
      <c r="S88" s="107" t="s">
        <v>127</v>
      </c>
      <c r="T88" s="107" t="s">
        <v>128</v>
      </c>
      <c r="U88" s="107">
        <v>1130</v>
      </c>
      <c r="V88" s="107">
        <v>10</v>
      </c>
      <c r="W88" s="107">
        <v>1</v>
      </c>
      <c r="X88" s="107">
        <v>2022</v>
      </c>
      <c r="Y88" s="107">
        <v>167</v>
      </c>
      <c r="Z88" s="107">
        <v>0</v>
      </c>
      <c r="AA88" s="107" t="s">
        <v>215</v>
      </c>
      <c r="AB88" s="107" t="s">
        <v>632</v>
      </c>
      <c r="AC88" s="107" t="s">
        <v>215</v>
      </c>
      <c r="AD88" s="211" t="s">
        <v>633</v>
      </c>
      <c r="AE88" s="211" t="s">
        <v>414</v>
      </c>
      <c r="AF88" s="211">
        <f t="shared" si="9"/>
        <v>-17</v>
      </c>
      <c r="AG88" s="209">
        <f t="shared" si="10"/>
        <v>18.229999999999997</v>
      </c>
      <c r="AH88" s="210">
        <f t="shared" si="11"/>
        <v>-309.90999999999997</v>
      </c>
      <c r="AI88" s="211"/>
    </row>
    <row r="89" spans="1:35" ht="15">
      <c r="A89" s="107">
        <v>2022</v>
      </c>
      <c r="B89" s="107">
        <v>217</v>
      </c>
      <c r="C89" s="107" t="s">
        <v>201</v>
      </c>
      <c r="D89" s="189" t="s">
        <v>638</v>
      </c>
      <c r="E89" s="107" t="s">
        <v>637</v>
      </c>
      <c r="F89" s="107" t="s">
        <v>639</v>
      </c>
      <c r="G89" s="207">
        <v>944.9</v>
      </c>
      <c r="H89" s="207">
        <v>85.9</v>
      </c>
      <c r="I89" s="107" t="s">
        <v>119</v>
      </c>
      <c r="J89" s="207">
        <f t="shared" si="8"/>
        <v>859</v>
      </c>
      <c r="K89" s="189" t="s">
        <v>640</v>
      </c>
      <c r="L89" s="107" t="s">
        <v>121</v>
      </c>
      <c r="M89" s="107" t="s">
        <v>641</v>
      </c>
      <c r="N89" s="107" t="s">
        <v>621</v>
      </c>
      <c r="O89" s="107" t="s">
        <v>642</v>
      </c>
      <c r="P89" s="107" t="s">
        <v>643</v>
      </c>
      <c r="Q89" s="107" t="s">
        <v>161</v>
      </c>
      <c r="R89" s="107" t="s">
        <v>165</v>
      </c>
      <c r="S89" s="107" t="s">
        <v>166</v>
      </c>
      <c r="T89" s="107" t="s">
        <v>167</v>
      </c>
      <c r="U89" s="107">
        <v>2770</v>
      </c>
      <c r="V89" s="107">
        <v>15</v>
      </c>
      <c r="W89" s="107">
        <v>1</v>
      </c>
      <c r="X89" s="107">
        <v>2022</v>
      </c>
      <c r="Y89" s="107">
        <v>227</v>
      </c>
      <c r="Z89" s="107">
        <v>0</v>
      </c>
      <c r="AA89" s="107" t="s">
        <v>201</v>
      </c>
      <c r="AB89" s="107" t="s">
        <v>644</v>
      </c>
      <c r="AC89" s="107" t="s">
        <v>201</v>
      </c>
      <c r="AD89" s="211" t="s">
        <v>623</v>
      </c>
      <c r="AE89" s="211" t="s">
        <v>203</v>
      </c>
      <c r="AF89" s="211">
        <f t="shared" si="9"/>
        <v>-26</v>
      </c>
      <c r="AG89" s="209">
        <f t="shared" si="10"/>
        <v>859</v>
      </c>
      <c r="AH89" s="210">
        <f t="shared" si="11"/>
        <v>-22334</v>
      </c>
      <c r="AI89" s="211"/>
    </row>
    <row r="90" spans="1:35" ht="15">
      <c r="A90" s="107">
        <v>2022</v>
      </c>
      <c r="B90" s="107">
        <v>218</v>
      </c>
      <c r="C90" s="107" t="s">
        <v>201</v>
      </c>
      <c r="D90" s="189" t="s">
        <v>645</v>
      </c>
      <c r="E90" s="107" t="s">
        <v>572</v>
      </c>
      <c r="F90" s="107" t="s">
        <v>315</v>
      </c>
      <c r="G90" s="207">
        <v>128.52</v>
      </c>
      <c r="H90" s="207">
        <v>23.18</v>
      </c>
      <c r="I90" s="107" t="s">
        <v>119</v>
      </c>
      <c r="J90" s="207">
        <f t="shared" si="8"/>
        <v>105.34</v>
      </c>
      <c r="K90" s="189" t="s">
        <v>161</v>
      </c>
      <c r="L90" s="107" t="s">
        <v>121</v>
      </c>
      <c r="M90" s="107" t="s">
        <v>646</v>
      </c>
      <c r="N90" s="107" t="s">
        <v>637</v>
      </c>
      <c r="O90" s="107" t="s">
        <v>317</v>
      </c>
      <c r="P90" s="107" t="s">
        <v>318</v>
      </c>
      <c r="Q90" s="107" t="s">
        <v>318</v>
      </c>
      <c r="R90" s="107" t="s">
        <v>178</v>
      </c>
      <c r="S90" s="107" t="s">
        <v>179</v>
      </c>
      <c r="T90" s="107" t="s">
        <v>319</v>
      </c>
      <c r="U90" s="107">
        <v>1890</v>
      </c>
      <c r="V90" s="107">
        <v>15</v>
      </c>
      <c r="W90" s="107">
        <v>1</v>
      </c>
      <c r="X90" s="107">
        <v>2022</v>
      </c>
      <c r="Y90" s="107">
        <v>12</v>
      </c>
      <c r="Z90" s="107">
        <v>0</v>
      </c>
      <c r="AA90" s="107" t="s">
        <v>215</v>
      </c>
      <c r="AB90" s="107" t="s">
        <v>647</v>
      </c>
      <c r="AC90" s="107" t="s">
        <v>215</v>
      </c>
      <c r="AD90" s="211" t="s">
        <v>633</v>
      </c>
      <c r="AE90" s="211" t="s">
        <v>437</v>
      </c>
      <c r="AF90" s="211">
        <f t="shared" si="9"/>
        <v>-18</v>
      </c>
      <c r="AG90" s="209">
        <f t="shared" si="10"/>
        <v>105.34</v>
      </c>
      <c r="AH90" s="210">
        <f t="shared" si="11"/>
        <v>-1896.1200000000001</v>
      </c>
      <c r="AI90" s="211"/>
    </row>
    <row r="91" spans="1:35" ht="15">
      <c r="A91" s="107">
        <v>2022</v>
      </c>
      <c r="B91" s="107">
        <v>219</v>
      </c>
      <c r="C91" s="107" t="s">
        <v>201</v>
      </c>
      <c r="D91" s="189" t="s">
        <v>648</v>
      </c>
      <c r="E91" s="107" t="s">
        <v>188</v>
      </c>
      <c r="F91" s="107" t="s">
        <v>649</v>
      </c>
      <c r="G91" s="207">
        <v>2208.99</v>
      </c>
      <c r="H91" s="207">
        <v>105.19</v>
      </c>
      <c r="I91" s="107" t="s">
        <v>119</v>
      </c>
      <c r="J91" s="207">
        <f t="shared" si="8"/>
        <v>2103.7999999999997</v>
      </c>
      <c r="K91" s="189" t="s">
        <v>275</v>
      </c>
      <c r="L91" s="107" t="s">
        <v>121</v>
      </c>
      <c r="M91" s="107" t="s">
        <v>650</v>
      </c>
      <c r="N91" s="107" t="s">
        <v>637</v>
      </c>
      <c r="O91" s="107" t="s">
        <v>277</v>
      </c>
      <c r="P91" s="107" t="s">
        <v>278</v>
      </c>
      <c r="Q91" s="107" t="s">
        <v>278</v>
      </c>
      <c r="R91" s="107" t="s">
        <v>178</v>
      </c>
      <c r="S91" s="107" t="s">
        <v>179</v>
      </c>
      <c r="T91" s="107" t="s">
        <v>279</v>
      </c>
      <c r="U91" s="107">
        <v>1680</v>
      </c>
      <c r="V91" s="107">
        <v>5</v>
      </c>
      <c r="W91" s="107">
        <v>3</v>
      </c>
      <c r="X91" s="107">
        <v>2022</v>
      </c>
      <c r="Y91" s="107">
        <v>19</v>
      </c>
      <c r="Z91" s="107">
        <v>0</v>
      </c>
      <c r="AA91" s="107" t="s">
        <v>215</v>
      </c>
      <c r="AB91" s="107" t="s">
        <v>651</v>
      </c>
      <c r="AC91" s="107" t="s">
        <v>215</v>
      </c>
      <c r="AD91" s="211" t="s">
        <v>652</v>
      </c>
      <c r="AE91" s="211" t="s">
        <v>437</v>
      </c>
      <c r="AF91" s="211">
        <f t="shared" si="9"/>
        <v>-19</v>
      </c>
      <c r="AG91" s="209">
        <f t="shared" si="10"/>
        <v>2103.7999999999997</v>
      </c>
      <c r="AH91" s="210">
        <f t="shared" si="11"/>
        <v>-39972.2</v>
      </c>
      <c r="AI91" s="211"/>
    </row>
    <row r="92" spans="1:35" ht="15">
      <c r="A92" s="107">
        <v>2022</v>
      </c>
      <c r="B92" s="107">
        <v>220</v>
      </c>
      <c r="C92" s="107" t="s">
        <v>201</v>
      </c>
      <c r="D92" s="189" t="s">
        <v>653</v>
      </c>
      <c r="E92" s="107" t="s">
        <v>188</v>
      </c>
      <c r="F92" s="107" t="s">
        <v>654</v>
      </c>
      <c r="G92" s="207">
        <v>842.28</v>
      </c>
      <c r="H92" s="207">
        <v>40.11</v>
      </c>
      <c r="I92" s="107" t="s">
        <v>119</v>
      </c>
      <c r="J92" s="207">
        <f t="shared" si="8"/>
        <v>802.17</v>
      </c>
      <c r="K92" s="189" t="s">
        <v>275</v>
      </c>
      <c r="L92" s="107" t="s">
        <v>121</v>
      </c>
      <c r="M92" s="107" t="s">
        <v>655</v>
      </c>
      <c r="N92" s="107" t="s">
        <v>637</v>
      </c>
      <c r="O92" s="107" t="s">
        <v>277</v>
      </c>
      <c r="P92" s="107" t="s">
        <v>278</v>
      </c>
      <c r="Q92" s="107" t="s">
        <v>278</v>
      </c>
      <c r="R92" s="107" t="s">
        <v>178</v>
      </c>
      <c r="S92" s="107" t="s">
        <v>179</v>
      </c>
      <c r="T92" s="107" t="s">
        <v>200</v>
      </c>
      <c r="U92" s="107">
        <v>470</v>
      </c>
      <c r="V92" s="107">
        <v>5</v>
      </c>
      <c r="W92" s="107">
        <v>2</v>
      </c>
      <c r="X92" s="107">
        <v>2022</v>
      </c>
      <c r="Y92" s="107">
        <v>17</v>
      </c>
      <c r="Z92" s="107">
        <v>0</v>
      </c>
      <c r="AA92" s="107" t="s">
        <v>215</v>
      </c>
      <c r="AB92" s="107" t="s">
        <v>656</v>
      </c>
      <c r="AC92" s="107" t="s">
        <v>215</v>
      </c>
      <c r="AD92" s="211" t="s">
        <v>652</v>
      </c>
      <c r="AE92" s="211" t="s">
        <v>437</v>
      </c>
      <c r="AF92" s="211">
        <f t="shared" si="9"/>
        <v>-19</v>
      </c>
      <c r="AG92" s="209">
        <f t="shared" si="10"/>
        <v>802.17</v>
      </c>
      <c r="AH92" s="210">
        <f t="shared" si="11"/>
        <v>-15241.23</v>
      </c>
      <c r="AI92" s="211"/>
    </row>
    <row r="93" spans="1:35" ht="15">
      <c r="A93" s="107">
        <v>2022</v>
      </c>
      <c r="B93" s="107">
        <v>221</v>
      </c>
      <c r="C93" s="107" t="s">
        <v>201</v>
      </c>
      <c r="D93" s="189" t="s">
        <v>657</v>
      </c>
      <c r="E93" s="107" t="s">
        <v>188</v>
      </c>
      <c r="F93" s="107" t="s">
        <v>658</v>
      </c>
      <c r="G93" s="207">
        <v>2304.02</v>
      </c>
      <c r="H93" s="207">
        <v>109.72</v>
      </c>
      <c r="I93" s="107" t="s">
        <v>119</v>
      </c>
      <c r="J93" s="207">
        <f t="shared" si="8"/>
        <v>2194.3</v>
      </c>
      <c r="K93" s="189" t="s">
        <v>275</v>
      </c>
      <c r="L93" s="107" t="s">
        <v>121</v>
      </c>
      <c r="M93" s="107" t="s">
        <v>659</v>
      </c>
      <c r="N93" s="107" t="s">
        <v>637</v>
      </c>
      <c r="O93" s="107" t="s">
        <v>277</v>
      </c>
      <c r="P93" s="107" t="s">
        <v>278</v>
      </c>
      <c r="Q93" s="107" t="s">
        <v>278</v>
      </c>
      <c r="R93" s="107" t="s">
        <v>178</v>
      </c>
      <c r="S93" s="107" t="s">
        <v>179</v>
      </c>
      <c r="T93" s="107" t="s">
        <v>256</v>
      </c>
      <c r="U93" s="107">
        <v>1570</v>
      </c>
      <c r="V93" s="107">
        <v>5</v>
      </c>
      <c r="W93" s="107">
        <v>3</v>
      </c>
      <c r="X93" s="107">
        <v>2022</v>
      </c>
      <c r="Y93" s="107">
        <v>18</v>
      </c>
      <c r="Z93" s="107">
        <v>0</v>
      </c>
      <c r="AA93" s="107" t="s">
        <v>215</v>
      </c>
      <c r="AB93" s="107" t="s">
        <v>660</v>
      </c>
      <c r="AC93" s="107" t="s">
        <v>215</v>
      </c>
      <c r="AD93" s="211" t="s">
        <v>652</v>
      </c>
      <c r="AE93" s="211" t="s">
        <v>437</v>
      </c>
      <c r="AF93" s="211">
        <f t="shared" si="9"/>
        <v>-19</v>
      </c>
      <c r="AG93" s="209">
        <f t="shared" si="10"/>
        <v>2194.3</v>
      </c>
      <c r="AH93" s="210">
        <f t="shared" si="11"/>
        <v>-41691.700000000004</v>
      </c>
      <c r="AI93" s="211"/>
    </row>
    <row r="94" spans="1:35" ht="15">
      <c r="A94" s="107">
        <v>2022</v>
      </c>
      <c r="B94" s="107">
        <v>222</v>
      </c>
      <c r="C94" s="107" t="s">
        <v>201</v>
      </c>
      <c r="D94" s="189" t="s">
        <v>661</v>
      </c>
      <c r="E94" s="107" t="s">
        <v>188</v>
      </c>
      <c r="F94" s="107" t="s">
        <v>662</v>
      </c>
      <c r="G94" s="207">
        <v>1267.19</v>
      </c>
      <c r="H94" s="207">
        <v>60.34</v>
      </c>
      <c r="I94" s="107" t="s">
        <v>119</v>
      </c>
      <c r="J94" s="207">
        <f t="shared" si="8"/>
        <v>1206.8500000000001</v>
      </c>
      <c r="K94" s="189" t="s">
        <v>275</v>
      </c>
      <c r="L94" s="107" t="s">
        <v>121</v>
      </c>
      <c r="M94" s="107" t="s">
        <v>663</v>
      </c>
      <c r="N94" s="107" t="s">
        <v>637</v>
      </c>
      <c r="O94" s="107" t="s">
        <v>277</v>
      </c>
      <c r="P94" s="107" t="s">
        <v>278</v>
      </c>
      <c r="Q94" s="107" t="s">
        <v>278</v>
      </c>
      <c r="R94" s="107" t="s">
        <v>178</v>
      </c>
      <c r="S94" s="107" t="s">
        <v>179</v>
      </c>
      <c r="T94" s="107" t="s">
        <v>239</v>
      </c>
      <c r="U94" s="107">
        <v>140</v>
      </c>
      <c r="V94" s="107">
        <v>5</v>
      </c>
      <c r="W94" s="107">
        <v>5</v>
      </c>
      <c r="X94" s="107">
        <v>2022</v>
      </c>
      <c r="Y94" s="107">
        <v>13</v>
      </c>
      <c r="Z94" s="107">
        <v>0</v>
      </c>
      <c r="AA94" s="107" t="s">
        <v>215</v>
      </c>
      <c r="AB94" s="107" t="s">
        <v>664</v>
      </c>
      <c r="AC94" s="107" t="s">
        <v>215</v>
      </c>
      <c r="AD94" s="211" t="s">
        <v>652</v>
      </c>
      <c r="AE94" s="211" t="s">
        <v>437</v>
      </c>
      <c r="AF94" s="211">
        <f t="shared" si="9"/>
        <v>-19</v>
      </c>
      <c r="AG94" s="209">
        <f t="shared" si="10"/>
        <v>1206.8500000000001</v>
      </c>
      <c r="AH94" s="210">
        <f t="shared" si="11"/>
        <v>-22930.15</v>
      </c>
      <c r="AI94" s="211"/>
    </row>
    <row r="95" spans="1:35" ht="15">
      <c r="A95" s="107">
        <v>2022</v>
      </c>
      <c r="B95" s="107">
        <v>223</v>
      </c>
      <c r="C95" s="107" t="s">
        <v>201</v>
      </c>
      <c r="D95" s="189" t="s">
        <v>665</v>
      </c>
      <c r="E95" s="107" t="s">
        <v>188</v>
      </c>
      <c r="F95" s="107" t="s">
        <v>666</v>
      </c>
      <c r="G95" s="207">
        <v>826.57</v>
      </c>
      <c r="H95" s="207">
        <v>39.36</v>
      </c>
      <c r="I95" s="107" t="s">
        <v>119</v>
      </c>
      <c r="J95" s="207">
        <f t="shared" si="8"/>
        <v>787.21</v>
      </c>
      <c r="K95" s="189" t="s">
        <v>275</v>
      </c>
      <c r="L95" s="107" t="s">
        <v>121</v>
      </c>
      <c r="M95" s="107" t="s">
        <v>667</v>
      </c>
      <c r="N95" s="107" t="s">
        <v>637</v>
      </c>
      <c r="O95" s="107" t="s">
        <v>277</v>
      </c>
      <c r="P95" s="107" t="s">
        <v>278</v>
      </c>
      <c r="Q95" s="107" t="s">
        <v>278</v>
      </c>
      <c r="R95" s="107" t="s">
        <v>178</v>
      </c>
      <c r="S95" s="107" t="s">
        <v>179</v>
      </c>
      <c r="T95" s="107" t="s">
        <v>296</v>
      </c>
      <c r="U95" s="107">
        <v>2340</v>
      </c>
      <c r="V95" s="107">
        <v>10</v>
      </c>
      <c r="W95" s="107">
        <v>2</v>
      </c>
      <c r="X95" s="107">
        <v>2022</v>
      </c>
      <c r="Y95" s="107">
        <v>21</v>
      </c>
      <c r="Z95" s="107">
        <v>0</v>
      </c>
      <c r="AA95" s="107" t="s">
        <v>215</v>
      </c>
      <c r="AB95" s="107" t="s">
        <v>668</v>
      </c>
      <c r="AC95" s="107" t="s">
        <v>215</v>
      </c>
      <c r="AD95" s="211" t="s">
        <v>652</v>
      </c>
      <c r="AE95" s="211" t="s">
        <v>437</v>
      </c>
      <c r="AF95" s="211">
        <f t="shared" si="9"/>
        <v>-19</v>
      </c>
      <c r="AG95" s="209">
        <f t="shared" si="10"/>
        <v>787.21</v>
      </c>
      <c r="AH95" s="210">
        <f t="shared" si="11"/>
        <v>-14956.990000000002</v>
      </c>
      <c r="AI95" s="211"/>
    </row>
    <row r="96" spans="1:35" ht="15">
      <c r="A96" s="107">
        <v>2022</v>
      </c>
      <c r="B96" s="107">
        <v>224</v>
      </c>
      <c r="C96" s="107" t="s">
        <v>201</v>
      </c>
      <c r="D96" s="189" t="s">
        <v>669</v>
      </c>
      <c r="E96" s="107" t="s">
        <v>188</v>
      </c>
      <c r="F96" s="107" t="s">
        <v>670</v>
      </c>
      <c r="G96" s="207">
        <v>1532.04</v>
      </c>
      <c r="H96" s="207">
        <v>72.95</v>
      </c>
      <c r="I96" s="107" t="s">
        <v>119</v>
      </c>
      <c r="J96" s="207">
        <f t="shared" si="8"/>
        <v>1459.09</v>
      </c>
      <c r="K96" s="189" t="s">
        <v>275</v>
      </c>
      <c r="L96" s="107" t="s">
        <v>121</v>
      </c>
      <c r="M96" s="107" t="s">
        <v>671</v>
      </c>
      <c r="N96" s="107" t="s">
        <v>637</v>
      </c>
      <c r="O96" s="107" t="s">
        <v>277</v>
      </c>
      <c r="P96" s="107" t="s">
        <v>278</v>
      </c>
      <c r="Q96" s="107" t="s">
        <v>278</v>
      </c>
      <c r="R96" s="107" t="s">
        <v>178</v>
      </c>
      <c r="S96" s="107" t="s">
        <v>179</v>
      </c>
      <c r="T96" s="107" t="s">
        <v>296</v>
      </c>
      <c r="U96" s="107">
        <v>2340</v>
      </c>
      <c r="V96" s="107">
        <v>5</v>
      </c>
      <c r="W96" s="107">
        <v>2</v>
      </c>
      <c r="X96" s="107">
        <v>2022</v>
      </c>
      <c r="Y96" s="107">
        <v>20</v>
      </c>
      <c r="Z96" s="107">
        <v>0</v>
      </c>
      <c r="AA96" s="107" t="s">
        <v>215</v>
      </c>
      <c r="AB96" s="107" t="s">
        <v>672</v>
      </c>
      <c r="AC96" s="107" t="s">
        <v>215</v>
      </c>
      <c r="AD96" s="211" t="s">
        <v>652</v>
      </c>
      <c r="AE96" s="211" t="s">
        <v>437</v>
      </c>
      <c r="AF96" s="211">
        <f t="shared" si="9"/>
        <v>-19</v>
      </c>
      <c r="AG96" s="209">
        <f t="shared" si="10"/>
        <v>1459.09</v>
      </c>
      <c r="AH96" s="210">
        <f t="shared" si="11"/>
        <v>-27722.71</v>
      </c>
      <c r="AI96" s="211"/>
    </row>
    <row r="97" spans="1:35" ht="15">
      <c r="A97" s="107">
        <v>2022</v>
      </c>
      <c r="B97" s="107">
        <v>225</v>
      </c>
      <c r="C97" s="107" t="s">
        <v>201</v>
      </c>
      <c r="D97" s="189" t="s">
        <v>673</v>
      </c>
      <c r="E97" s="107" t="s">
        <v>195</v>
      </c>
      <c r="F97" s="107" t="s">
        <v>674</v>
      </c>
      <c r="G97" s="207">
        <v>385.05</v>
      </c>
      <c r="H97" s="207">
        <v>52.28</v>
      </c>
      <c r="I97" s="107" t="s">
        <v>119</v>
      </c>
      <c r="J97" s="207">
        <f t="shared" si="8"/>
        <v>332.77</v>
      </c>
      <c r="K97" s="189" t="s">
        <v>675</v>
      </c>
      <c r="L97" s="107" t="s">
        <v>121</v>
      </c>
      <c r="M97" s="107" t="s">
        <v>676</v>
      </c>
      <c r="N97" s="107" t="s">
        <v>383</v>
      </c>
      <c r="O97" s="107" t="s">
        <v>677</v>
      </c>
      <c r="P97" s="107" t="s">
        <v>678</v>
      </c>
      <c r="Q97" s="107" t="s">
        <v>678</v>
      </c>
      <c r="R97" s="107" t="s">
        <v>178</v>
      </c>
      <c r="S97" s="107" t="s">
        <v>179</v>
      </c>
      <c r="T97" s="107" t="s">
        <v>239</v>
      </c>
      <c r="U97" s="107">
        <v>140</v>
      </c>
      <c r="V97" s="107">
        <v>5</v>
      </c>
      <c r="W97" s="107">
        <v>16</v>
      </c>
      <c r="X97" s="107">
        <v>2022</v>
      </c>
      <c r="Y97" s="107">
        <v>191</v>
      </c>
      <c r="Z97" s="107">
        <v>0</v>
      </c>
      <c r="AA97" s="107" t="s">
        <v>215</v>
      </c>
      <c r="AB97" s="107" t="s">
        <v>679</v>
      </c>
      <c r="AC97" s="107" t="s">
        <v>215</v>
      </c>
      <c r="AD97" s="211" t="s">
        <v>680</v>
      </c>
      <c r="AE97" s="211" t="s">
        <v>437</v>
      </c>
      <c r="AF97" s="211">
        <f t="shared" si="9"/>
        <v>-3</v>
      </c>
      <c r="AG97" s="209">
        <f t="shared" si="10"/>
        <v>332.77</v>
      </c>
      <c r="AH97" s="210">
        <f t="shared" si="11"/>
        <v>-998.31</v>
      </c>
      <c r="AI97" s="211"/>
    </row>
    <row r="98" spans="1:35" ht="15">
      <c r="A98" s="107">
        <v>2022</v>
      </c>
      <c r="B98" s="107">
        <v>226</v>
      </c>
      <c r="C98" s="107" t="s">
        <v>201</v>
      </c>
      <c r="D98" s="189" t="s">
        <v>681</v>
      </c>
      <c r="E98" s="107" t="s">
        <v>271</v>
      </c>
      <c r="F98" s="107" t="s">
        <v>682</v>
      </c>
      <c r="G98" s="207">
        <v>1004.91</v>
      </c>
      <c r="H98" s="207">
        <v>181.21</v>
      </c>
      <c r="I98" s="107" t="s">
        <v>119</v>
      </c>
      <c r="J98" s="207">
        <f t="shared" si="8"/>
        <v>823.6999999999999</v>
      </c>
      <c r="K98" s="189" t="s">
        <v>683</v>
      </c>
      <c r="L98" s="107" t="s">
        <v>121</v>
      </c>
      <c r="M98" s="107" t="s">
        <v>684</v>
      </c>
      <c r="N98" s="107" t="s">
        <v>379</v>
      </c>
      <c r="O98" s="107" t="s">
        <v>685</v>
      </c>
      <c r="P98" s="107" t="s">
        <v>686</v>
      </c>
      <c r="Q98" s="107" t="s">
        <v>686</v>
      </c>
      <c r="R98" s="107" t="s">
        <v>178</v>
      </c>
      <c r="S98" s="107" t="s">
        <v>179</v>
      </c>
      <c r="T98" s="107" t="s">
        <v>180</v>
      </c>
      <c r="U98" s="107">
        <v>5870</v>
      </c>
      <c r="V98" s="107">
        <v>5</v>
      </c>
      <c r="W98" s="107">
        <v>5</v>
      </c>
      <c r="X98" s="107">
        <v>2022</v>
      </c>
      <c r="Y98" s="107">
        <v>159</v>
      </c>
      <c r="Z98" s="107">
        <v>0</v>
      </c>
      <c r="AA98" s="107" t="s">
        <v>215</v>
      </c>
      <c r="AB98" s="107" t="s">
        <v>687</v>
      </c>
      <c r="AC98" s="107" t="s">
        <v>215</v>
      </c>
      <c r="AD98" s="211" t="s">
        <v>414</v>
      </c>
      <c r="AE98" s="211" t="s">
        <v>437</v>
      </c>
      <c r="AF98" s="211">
        <f t="shared" si="9"/>
        <v>-1</v>
      </c>
      <c r="AG98" s="209">
        <f t="shared" si="10"/>
        <v>823.6999999999999</v>
      </c>
      <c r="AH98" s="210">
        <f t="shared" si="11"/>
        <v>-823.6999999999999</v>
      </c>
      <c r="AI98" s="211"/>
    </row>
    <row r="99" spans="1:35" ht="15">
      <c r="A99" s="107">
        <v>2022</v>
      </c>
      <c r="B99" s="107">
        <v>227</v>
      </c>
      <c r="C99" s="107" t="s">
        <v>201</v>
      </c>
      <c r="D99" s="189" t="s">
        <v>688</v>
      </c>
      <c r="E99" s="107" t="s">
        <v>572</v>
      </c>
      <c r="F99" s="107" t="s">
        <v>689</v>
      </c>
      <c r="G99" s="207">
        <v>132.46</v>
      </c>
      <c r="H99" s="207">
        <v>23.89</v>
      </c>
      <c r="I99" s="107" t="s">
        <v>119</v>
      </c>
      <c r="J99" s="207">
        <f t="shared" si="8"/>
        <v>108.57000000000001</v>
      </c>
      <c r="K99" s="189" t="s">
        <v>690</v>
      </c>
      <c r="L99" s="107" t="s">
        <v>121</v>
      </c>
      <c r="M99" s="107" t="s">
        <v>691</v>
      </c>
      <c r="N99" s="107" t="s">
        <v>637</v>
      </c>
      <c r="O99" s="107" t="s">
        <v>326</v>
      </c>
      <c r="P99" s="107" t="s">
        <v>327</v>
      </c>
      <c r="Q99" s="107" t="s">
        <v>327</v>
      </c>
      <c r="R99" s="107" t="s">
        <v>178</v>
      </c>
      <c r="S99" s="107" t="s">
        <v>179</v>
      </c>
      <c r="T99" s="107" t="s">
        <v>239</v>
      </c>
      <c r="U99" s="107">
        <v>140</v>
      </c>
      <c r="V99" s="107">
        <v>5</v>
      </c>
      <c r="W99" s="107">
        <v>2</v>
      </c>
      <c r="X99" s="107">
        <v>2022</v>
      </c>
      <c r="Y99" s="107">
        <v>84</v>
      </c>
      <c r="Z99" s="107">
        <v>0</v>
      </c>
      <c r="AA99" s="107" t="s">
        <v>215</v>
      </c>
      <c r="AB99" s="107" t="s">
        <v>692</v>
      </c>
      <c r="AC99" s="107" t="s">
        <v>215</v>
      </c>
      <c r="AD99" s="211" t="s">
        <v>652</v>
      </c>
      <c r="AE99" s="211" t="s">
        <v>437</v>
      </c>
      <c r="AF99" s="211">
        <f t="shared" si="9"/>
        <v>-19</v>
      </c>
      <c r="AG99" s="209">
        <f t="shared" si="10"/>
        <v>108.57000000000001</v>
      </c>
      <c r="AH99" s="210">
        <f t="shared" si="11"/>
        <v>-2062.83</v>
      </c>
      <c r="AI99" s="211"/>
    </row>
    <row r="100" spans="1:35" ht="15">
      <c r="A100" s="107">
        <v>2022</v>
      </c>
      <c r="B100" s="107">
        <v>228</v>
      </c>
      <c r="C100" s="107" t="s">
        <v>201</v>
      </c>
      <c r="D100" s="189" t="s">
        <v>693</v>
      </c>
      <c r="E100" s="107" t="s">
        <v>439</v>
      </c>
      <c r="F100" s="107" t="s">
        <v>694</v>
      </c>
      <c r="G100" s="207">
        <v>807.98</v>
      </c>
      <c r="H100" s="207">
        <v>38.48</v>
      </c>
      <c r="I100" s="107" t="s">
        <v>119</v>
      </c>
      <c r="J100" s="207">
        <f t="shared" si="8"/>
        <v>769.5</v>
      </c>
      <c r="K100" s="189" t="s">
        <v>251</v>
      </c>
      <c r="L100" s="107" t="s">
        <v>121</v>
      </c>
      <c r="M100" s="107" t="s">
        <v>695</v>
      </c>
      <c r="N100" s="107" t="s">
        <v>201</v>
      </c>
      <c r="O100" s="107" t="s">
        <v>254</v>
      </c>
      <c r="P100" s="107" t="s">
        <v>255</v>
      </c>
      <c r="Q100" s="107" t="s">
        <v>255</v>
      </c>
      <c r="R100" s="107" t="s">
        <v>178</v>
      </c>
      <c r="S100" s="107" t="s">
        <v>179</v>
      </c>
      <c r="T100" s="107" t="s">
        <v>256</v>
      </c>
      <c r="U100" s="107">
        <v>1570</v>
      </c>
      <c r="V100" s="107">
        <v>10</v>
      </c>
      <c r="W100" s="107">
        <v>1</v>
      </c>
      <c r="X100" s="107">
        <v>2022</v>
      </c>
      <c r="Y100" s="107">
        <v>362</v>
      </c>
      <c r="Z100" s="107">
        <v>0</v>
      </c>
      <c r="AA100" s="107" t="s">
        <v>215</v>
      </c>
      <c r="AB100" s="107" t="s">
        <v>696</v>
      </c>
      <c r="AC100" s="107" t="s">
        <v>215</v>
      </c>
      <c r="AD100" s="211" t="s">
        <v>697</v>
      </c>
      <c r="AE100" s="211" t="s">
        <v>437</v>
      </c>
      <c r="AF100" s="211">
        <f t="shared" si="9"/>
        <v>-23</v>
      </c>
      <c r="AG100" s="209">
        <f t="shared" si="10"/>
        <v>769.5</v>
      </c>
      <c r="AH100" s="210">
        <f t="shared" si="11"/>
        <v>-17698.5</v>
      </c>
      <c r="AI100" s="211"/>
    </row>
    <row r="101" spans="1:35" ht="15">
      <c r="A101" s="107">
        <v>2022</v>
      </c>
      <c r="B101" s="107">
        <v>229</v>
      </c>
      <c r="C101" s="107" t="s">
        <v>215</v>
      </c>
      <c r="D101" s="189" t="s">
        <v>698</v>
      </c>
      <c r="E101" s="107" t="s">
        <v>383</v>
      </c>
      <c r="F101" s="107" t="s">
        <v>699</v>
      </c>
      <c r="G101" s="207">
        <v>932.3</v>
      </c>
      <c r="H101" s="207">
        <v>168.12</v>
      </c>
      <c r="I101" s="107" t="s">
        <v>119</v>
      </c>
      <c r="J101" s="207">
        <f t="shared" si="8"/>
        <v>764.18</v>
      </c>
      <c r="K101" s="189" t="s">
        <v>161</v>
      </c>
      <c r="L101" s="107" t="s">
        <v>121</v>
      </c>
      <c r="M101" s="107" t="s">
        <v>121</v>
      </c>
      <c r="N101" s="107" t="s">
        <v>383</v>
      </c>
      <c r="O101" s="107" t="s">
        <v>374</v>
      </c>
      <c r="P101" s="107" t="s">
        <v>375</v>
      </c>
      <c r="Q101" s="107" t="s">
        <v>375</v>
      </c>
      <c r="R101" s="107" t="s">
        <v>178</v>
      </c>
      <c r="S101" s="107" t="s">
        <v>179</v>
      </c>
      <c r="T101" s="107" t="s">
        <v>200</v>
      </c>
      <c r="U101" s="107">
        <v>470</v>
      </c>
      <c r="V101" s="107">
        <v>5</v>
      </c>
      <c r="W101" s="107">
        <v>1</v>
      </c>
      <c r="X101" s="107">
        <v>2021</v>
      </c>
      <c r="Y101" s="107">
        <v>595</v>
      </c>
      <c r="Z101" s="107">
        <v>0</v>
      </c>
      <c r="AA101" s="107" t="s">
        <v>215</v>
      </c>
      <c r="AB101" s="107" t="s">
        <v>700</v>
      </c>
      <c r="AC101" s="107" t="s">
        <v>215</v>
      </c>
      <c r="AD101" s="211" t="s">
        <v>680</v>
      </c>
      <c r="AE101" s="211" t="s">
        <v>437</v>
      </c>
      <c r="AF101" s="211">
        <f t="shared" si="9"/>
        <v>-3</v>
      </c>
      <c r="AG101" s="209">
        <f t="shared" si="10"/>
        <v>764.18</v>
      </c>
      <c r="AH101" s="210">
        <f t="shared" si="11"/>
        <v>-2292.54</v>
      </c>
      <c r="AI101" s="211"/>
    </row>
    <row r="102" spans="1:35" ht="15">
      <c r="A102" s="107">
        <v>2022</v>
      </c>
      <c r="B102" s="107">
        <v>230</v>
      </c>
      <c r="C102" s="107" t="s">
        <v>215</v>
      </c>
      <c r="D102" s="189" t="s">
        <v>701</v>
      </c>
      <c r="E102" s="107" t="s">
        <v>383</v>
      </c>
      <c r="F102" s="107" t="s">
        <v>699</v>
      </c>
      <c r="G102" s="207">
        <v>599.61</v>
      </c>
      <c r="H102" s="207">
        <v>108.13</v>
      </c>
      <c r="I102" s="107" t="s">
        <v>119</v>
      </c>
      <c r="J102" s="207">
        <f t="shared" si="8"/>
        <v>491.48</v>
      </c>
      <c r="K102" s="189" t="s">
        <v>161</v>
      </c>
      <c r="L102" s="107" t="s">
        <v>121</v>
      </c>
      <c r="M102" s="107" t="s">
        <v>702</v>
      </c>
      <c r="N102" s="107" t="s">
        <v>383</v>
      </c>
      <c r="O102" s="107" t="s">
        <v>374</v>
      </c>
      <c r="P102" s="107" t="s">
        <v>375</v>
      </c>
      <c r="Q102" s="107" t="s">
        <v>375</v>
      </c>
      <c r="R102" s="107" t="s">
        <v>178</v>
      </c>
      <c r="S102" s="107" t="s">
        <v>179</v>
      </c>
      <c r="T102" s="107" t="s">
        <v>200</v>
      </c>
      <c r="U102" s="107">
        <v>470</v>
      </c>
      <c r="V102" s="107">
        <v>5</v>
      </c>
      <c r="W102" s="107">
        <v>1</v>
      </c>
      <c r="X102" s="107">
        <v>2021</v>
      </c>
      <c r="Y102" s="107">
        <v>595</v>
      </c>
      <c r="Z102" s="107">
        <v>0</v>
      </c>
      <c r="AA102" s="107" t="s">
        <v>215</v>
      </c>
      <c r="AB102" s="107" t="s">
        <v>700</v>
      </c>
      <c r="AC102" s="107" t="s">
        <v>215</v>
      </c>
      <c r="AD102" s="211" t="s">
        <v>680</v>
      </c>
      <c r="AE102" s="211" t="s">
        <v>437</v>
      </c>
      <c r="AF102" s="211">
        <f t="shared" si="9"/>
        <v>-3</v>
      </c>
      <c r="AG102" s="209">
        <f t="shared" si="10"/>
        <v>491.48</v>
      </c>
      <c r="AH102" s="210">
        <f t="shared" si="11"/>
        <v>-1474.44</v>
      </c>
      <c r="AI102" s="211"/>
    </row>
    <row r="103" spans="1:35" ht="15">
      <c r="A103" s="107">
        <v>2022</v>
      </c>
      <c r="B103" s="107">
        <v>230</v>
      </c>
      <c r="C103" s="107" t="s">
        <v>215</v>
      </c>
      <c r="D103" s="189" t="s">
        <v>701</v>
      </c>
      <c r="E103" s="107" t="s">
        <v>383</v>
      </c>
      <c r="F103" s="107" t="s">
        <v>699</v>
      </c>
      <c r="G103" s="207">
        <v>729.63</v>
      </c>
      <c r="H103" s="207">
        <v>131.57</v>
      </c>
      <c r="I103" s="107" t="s">
        <v>119</v>
      </c>
      <c r="J103" s="207">
        <f t="shared" si="8"/>
        <v>598.06</v>
      </c>
      <c r="K103" s="189" t="s">
        <v>161</v>
      </c>
      <c r="L103" s="107" t="s">
        <v>121</v>
      </c>
      <c r="M103" s="107" t="s">
        <v>702</v>
      </c>
      <c r="N103" s="107" t="s">
        <v>383</v>
      </c>
      <c r="O103" s="107" t="s">
        <v>374</v>
      </c>
      <c r="P103" s="107" t="s">
        <v>375</v>
      </c>
      <c r="Q103" s="107" t="s">
        <v>375</v>
      </c>
      <c r="R103" s="107" t="s">
        <v>178</v>
      </c>
      <c r="S103" s="107" t="s">
        <v>179</v>
      </c>
      <c r="T103" s="107" t="s">
        <v>200</v>
      </c>
      <c r="U103" s="107">
        <v>470</v>
      </c>
      <c r="V103" s="107">
        <v>5</v>
      </c>
      <c r="W103" s="107">
        <v>1</v>
      </c>
      <c r="X103" s="107">
        <v>2022</v>
      </c>
      <c r="Y103" s="107">
        <v>190</v>
      </c>
      <c r="Z103" s="107">
        <v>0</v>
      </c>
      <c r="AA103" s="107" t="s">
        <v>215</v>
      </c>
      <c r="AB103" s="107" t="s">
        <v>703</v>
      </c>
      <c r="AC103" s="107" t="s">
        <v>215</v>
      </c>
      <c r="AD103" s="211" t="s">
        <v>680</v>
      </c>
      <c r="AE103" s="211" t="s">
        <v>437</v>
      </c>
      <c r="AF103" s="211">
        <f t="shared" si="9"/>
        <v>-3</v>
      </c>
      <c r="AG103" s="209">
        <f t="shared" si="10"/>
        <v>598.06</v>
      </c>
      <c r="AH103" s="210">
        <f t="shared" si="11"/>
        <v>-1794.1799999999998</v>
      </c>
      <c r="AI103" s="211"/>
    </row>
    <row r="104" spans="1:35" ht="15">
      <c r="A104" s="107">
        <v>2022</v>
      </c>
      <c r="B104" s="107">
        <v>231</v>
      </c>
      <c r="C104" s="107" t="s">
        <v>414</v>
      </c>
      <c r="D104" s="189" t="s">
        <v>704</v>
      </c>
      <c r="E104" s="107" t="s">
        <v>203</v>
      </c>
      <c r="F104" s="107" t="s">
        <v>705</v>
      </c>
      <c r="G104" s="207">
        <v>254.55</v>
      </c>
      <c r="H104" s="207">
        <v>45.9</v>
      </c>
      <c r="I104" s="107" t="s">
        <v>119</v>
      </c>
      <c r="J104" s="207">
        <f aca="true" t="shared" si="12" ref="J104:J135">IF(I104="SI",G104-H104,G104)</f>
        <v>208.65</v>
      </c>
      <c r="K104" s="189" t="s">
        <v>706</v>
      </c>
      <c r="L104" s="107" t="s">
        <v>121</v>
      </c>
      <c r="M104" s="107" t="s">
        <v>707</v>
      </c>
      <c r="N104" s="107" t="s">
        <v>321</v>
      </c>
      <c r="O104" s="107" t="s">
        <v>685</v>
      </c>
      <c r="P104" s="107" t="s">
        <v>686</v>
      </c>
      <c r="Q104" s="107" t="s">
        <v>686</v>
      </c>
      <c r="R104" s="107" t="s">
        <v>178</v>
      </c>
      <c r="S104" s="107" t="s">
        <v>179</v>
      </c>
      <c r="T104" s="107" t="s">
        <v>708</v>
      </c>
      <c r="U104" s="107">
        <v>130</v>
      </c>
      <c r="V104" s="107">
        <v>5</v>
      </c>
      <c r="W104" s="107">
        <v>1</v>
      </c>
      <c r="X104" s="107">
        <v>2022</v>
      </c>
      <c r="Y104" s="107">
        <v>225</v>
      </c>
      <c r="Z104" s="107">
        <v>0</v>
      </c>
      <c r="AA104" s="107" t="s">
        <v>709</v>
      </c>
      <c r="AB104" s="107" t="s">
        <v>710</v>
      </c>
      <c r="AC104" s="107" t="s">
        <v>709</v>
      </c>
      <c r="AD104" s="211" t="s">
        <v>711</v>
      </c>
      <c r="AE104" s="211" t="s">
        <v>697</v>
      </c>
      <c r="AF104" s="211">
        <f aca="true" t="shared" si="13" ref="AF104:AF135">AE104-AD104</f>
        <v>-3</v>
      </c>
      <c r="AG104" s="209">
        <f aca="true" t="shared" si="14" ref="AG104:AG135">IF(AI104="SI",0,J104)</f>
        <v>208.65</v>
      </c>
      <c r="AH104" s="210">
        <f aca="true" t="shared" si="15" ref="AH104:AH135">AG104*AF104</f>
        <v>-625.95</v>
      </c>
      <c r="AI104" s="211"/>
    </row>
    <row r="105" spans="1:35" ht="15">
      <c r="A105" s="107">
        <v>2022</v>
      </c>
      <c r="B105" s="107">
        <v>232</v>
      </c>
      <c r="C105" s="107" t="s">
        <v>414</v>
      </c>
      <c r="D105" s="189" t="s">
        <v>712</v>
      </c>
      <c r="E105" s="107" t="s">
        <v>201</v>
      </c>
      <c r="F105" s="107" t="s">
        <v>713</v>
      </c>
      <c r="G105" s="207">
        <v>439.2</v>
      </c>
      <c r="H105" s="207">
        <v>79.2</v>
      </c>
      <c r="I105" s="107" t="s">
        <v>119</v>
      </c>
      <c r="J105" s="207">
        <f t="shared" si="12"/>
        <v>360</v>
      </c>
      <c r="K105" s="189" t="s">
        <v>714</v>
      </c>
      <c r="L105" s="107" t="s">
        <v>121</v>
      </c>
      <c r="M105" s="107" t="s">
        <v>715</v>
      </c>
      <c r="N105" s="107" t="s">
        <v>215</v>
      </c>
      <c r="O105" s="107" t="s">
        <v>716</v>
      </c>
      <c r="P105" s="107" t="s">
        <v>717</v>
      </c>
      <c r="Q105" s="107" t="s">
        <v>161</v>
      </c>
      <c r="R105" s="107" t="s">
        <v>165</v>
      </c>
      <c r="S105" s="107" t="s">
        <v>166</v>
      </c>
      <c r="T105" s="107" t="s">
        <v>718</v>
      </c>
      <c r="U105" s="107">
        <v>2780</v>
      </c>
      <c r="V105" s="107">
        <v>20</v>
      </c>
      <c r="W105" s="107">
        <v>1</v>
      </c>
      <c r="X105" s="107">
        <v>2021</v>
      </c>
      <c r="Y105" s="107">
        <v>458</v>
      </c>
      <c r="Z105" s="107">
        <v>0</v>
      </c>
      <c r="AA105" s="107" t="s">
        <v>709</v>
      </c>
      <c r="AB105" s="107" t="s">
        <v>719</v>
      </c>
      <c r="AC105" s="107" t="s">
        <v>709</v>
      </c>
      <c r="AD105" s="211" t="s">
        <v>711</v>
      </c>
      <c r="AE105" s="211" t="s">
        <v>697</v>
      </c>
      <c r="AF105" s="211">
        <f t="shared" si="13"/>
        <v>-3</v>
      </c>
      <c r="AG105" s="209">
        <f t="shared" si="14"/>
        <v>360</v>
      </c>
      <c r="AH105" s="210">
        <f t="shared" si="15"/>
        <v>-1080</v>
      </c>
      <c r="AI105" s="211"/>
    </row>
    <row r="106" spans="1:35" ht="15">
      <c r="A106" s="107">
        <v>2022</v>
      </c>
      <c r="B106" s="107">
        <v>233</v>
      </c>
      <c r="C106" s="107" t="s">
        <v>414</v>
      </c>
      <c r="D106" s="189" t="s">
        <v>720</v>
      </c>
      <c r="E106" s="107" t="s">
        <v>201</v>
      </c>
      <c r="F106" s="107" t="s">
        <v>721</v>
      </c>
      <c r="G106" s="207">
        <v>1268.8</v>
      </c>
      <c r="H106" s="207">
        <v>228.8</v>
      </c>
      <c r="I106" s="107" t="s">
        <v>119</v>
      </c>
      <c r="J106" s="207">
        <f t="shared" si="12"/>
        <v>1040</v>
      </c>
      <c r="K106" s="189" t="s">
        <v>722</v>
      </c>
      <c r="L106" s="107" t="s">
        <v>121</v>
      </c>
      <c r="M106" s="107" t="s">
        <v>723</v>
      </c>
      <c r="N106" s="107" t="s">
        <v>215</v>
      </c>
      <c r="O106" s="107" t="s">
        <v>716</v>
      </c>
      <c r="P106" s="107" t="s">
        <v>717</v>
      </c>
      <c r="Q106" s="107" t="s">
        <v>161</v>
      </c>
      <c r="R106" s="107" t="s">
        <v>165</v>
      </c>
      <c r="S106" s="107" t="s">
        <v>166</v>
      </c>
      <c r="T106" s="107" t="s">
        <v>718</v>
      </c>
      <c r="U106" s="107">
        <v>2780</v>
      </c>
      <c r="V106" s="107">
        <v>5</v>
      </c>
      <c r="W106" s="107">
        <v>1</v>
      </c>
      <c r="X106" s="107">
        <v>2022</v>
      </c>
      <c r="Y106" s="107">
        <v>455</v>
      </c>
      <c r="Z106" s="107">
        <v>0</v>
      </c>
      <c r="AA106" s="107" t="s">
        <v>709</v>
      </c>
      <c r="AB106" s="107" t="s">
        <v>724</v>
      </c>
      <c r="AC106" s="107" t="s">
        <v>709</v>
      </c>
      <c r="AD106" s="211" t="s">
        <v>711</v>
      </c>
      <c r="AE106" s="211" t="s">
        <v>697</v>
      </c>
      <c r="AF106" s="211">
        <f t="shared" si="13"/>
        <v>-3</v>
      </c>
      <c r="AG106" s="209">
        <f t="shared" si="14"/>
        <v>1040</v>
      </c>
      <c r="AH106" s="210">
        <f t="shared" si="15"/>
        <v>-3120</v>
      </c>
      <c r="AI106" s="211"/>
    </row>
    <row r="107" spans="1:35" ht="15">
      <c r="A107" s="107">
        <v>2022</v>
      </c>
      <c r="B107" s="107">
        <v>234</v>
      </c>
      <c r="C107" s="107" t="s">
        <v>431</v>
      </c>
      <c r="D107" s="189" t="s">
        <v>725</v>
      </c>
      <c r="E107" s="107" t="s">
        <v>414</v>
      </c>
      <c r="F107" s="107" t="s">
        <v>726</v>
      </c>
      <c r="G107" s="207">
        <v>14981.75</v>
      </c>
      <c r="H107" s="207">
        <v>1361.98</v>
      </c>
      <c r="I107" s="107" t="s">
        <v>119</v>
      </c>
      <c r="J107" s="207">
        <f t="shared" si="12"/>
        <v>13619.77</v>
      </c>
      <c r="K107" s="189" t="s">
        <v>161</v>
      </c>
      <c r="L107" s="107" t="s">
        <v>121</v>
      </c>
      <c r="M107" s="107" t="s">
        <v>727</v>
      </c>
      <c r="N107" s="107" t="s">
        <v>388</v>
      </c>
      <c r="O107" s="107" t="s">
        <v>580</v>
      </c>
      <c r="P107" s="107" t="s">
        <v>581</v>
      </c>
      <c r="Q107" s="107" t="s">
        <v>581</v>
      </c>
      <c r="R107" s="107" t="s">
        <v>198</v>
      </c>
      <c r="S107" s="107" t="s">
        <v>199</v>
      </c>
      <c r="T107" s="107" t="s">
        <v>558</v>
      </c>
      <c r="U107" s="107">
        <v>3550</v>
      </c>
      <c r="V107" s="107">
        <v>5</v>
      </c>
      <c r="W107" s="107">
        <v>1</v>
      </c>
      <c r="X107" s="107">
        <v>2022</v>
      </c>
      <c r="Y107" s="107">
        <v>103</v>
      </c>
      <c r="Z107" s="107">
        <v>0</v>
      </c>
      <c r="AA107" s="107" t="s">
        <v>709</v>
      </c>
      <c r="AB107" s="107" t="s">
        <v>728</v>
      </c>
      <c r="AC107" s="107" t="s">
        <v>729</v>
      </c>
      <c r="AD107" s="211" t="s">
        <v>730</v>
      </c>
      <c r="AE107" s="211" t="s">
        <v>731</v>
      </c>
      <c r="AF107" s="211">
        <f t="shared" si="13"/>
        <v>6</v>
      </c>
      <c r="AG107" s="209">
        <f t="shared" si="14"/>
        <v>13619.77</v>
      </c>
      <c r="AH107" s="210">
        <f t="shared" si="15"/>
        <v>81718.62</v>
      </c>
      <c r="AI107" s="211"/>
    </row>
    <row r="108" spans="1:35" ht="15">
      <c r="A108" s="107">
        <v>2022</v>
      </c>
      <c r="B108" s="107">
        <v>235</v>
      </c>
      <c r="C108" s="107" t="s">
        <v>431</v>
      </c>
      <c r="D108" s="189" t="s">
        <v>732</v>
      </c>
      <c r="E108" s="107" t="s">
        <v>680</v>
      </c>
      <c r="F108" s="107" t="s">
        <v>733</v>
      </c>
      <c r="G108" s="207">
        <v>566.45</v>
      </c>
      <c r="H108" s="207">
        <v>102.15</v>
      </c>
      <c r="I108" s="107" t="s">
        <v>119</v>
      </c>
      <c r="J108" s="207">
        <f t="shared" si="12"/>
        <v>464.30000000000007</v>
      </c>
      <c r="K108" s="189" t="s">
        <v>734</v>
      </c>
      <c r="L108" s="107" t="s">
        <v>121</v>
      </c>
      <c r="M108" s="107" t="s">
        <v>735</v>
      </c>
      <c r="N108" s="107" t="s">
        <v>405</v>
      </c>
      <c r="O108" s="107" t="s">
        <v>736</v>
      </c>
      <c r="P108" s="107" t="s">
        <v>737</v>
      </c>
      <c r="Q108" s="107" t="s">
        <v>737</v>
      </c>
      <c r="R108" s="107" t="s">
        <v>165</v>
      </c>
      <c r="S108" s="107" t="s">
        <v>166</v>
      </c>
      <c r="T108" s="107" t="s">
        <v>718</v>
      </c>
      <c r="U108" s="107">
        <v>2780</v>
      </c>
      <c r="V108" s="107">
        <v>10</v>
      </c>
      <c r="W108" s="107">
        <v>2</v>
      </c>
      <c r="X108" s="107">
        <v>2022</v>
      </c>
      <c r="Y108" s="107">
        <v>248</v>
      </c>
      <c r="Z108" s="107">
        <v>0</v>
      </c>
      <c r="AA108" s="107" t="s">
        <v>709</v>
      </c>
      <c r="AB108" s="107" t="s">
        <v>738</v>
      </c>
      <c r="AC108" s="107" t="s">
        <v>709</v>
      </c>
      <c r="AD108" s="211" t="s">
        <v>739</v>
      </c>
      <c r="AE108" s="211" t="s">
        <v>697</v>
      </c>
      <c r="AF108" s="211">
        <f t="shared" si="13"/>
        <v>-10</v>
      </c>
      <c r="AG108" s="209">
        <f t="shared" si="14"/>
        <v>464.30000000000007</v>
      </c>
      <c r="AH108" s="210">
        <f t="shared" si="15"/>
        <v>-4643.000000000001</v>
      </c>
      <c r="AI108" s="211"/>
    </row>
    <row r="109" spans="1:35" ht="15">
      <c r="A109" s="107">
        <v>2022</v>
      </c>
      <c r="B109" s="107">
        <v>236</v>
      </c>
      <c r="C109" s="107" t="s">
        <v>431</v>
      </c>
      <c r="D109" s="189" t="s">
        <v>740</v>
      </c>
      <c r="E109" s="107" t="s">
        <v>680</v>
      </c>
      <c r="F109" s="107" t="s">
        <v>741</v>
      </c>
      <c r="G109" s="207">
        <v>475.8</v>
      </c>
      <c r="H109" s="207">
        <v>85.8</v>
      </c>
      <c r="I109" s="107" t="s">
        <v>119</v>
      </c>
      <c r="J109" s="207">
        <f t="shared" si="12"/>
        <v>390</v>
      </c>
      <c r="K109" s="189" t="s">
        <v>742</v>
      </c>
      <c r="L109" s="107" t="s">
        <v>121</v>
      </c>
      <c r="M109" s="107" t="s">
        <v>743</v>
      </c>
      <c r="N109" s="107" t="s">
        <v>405</v>
      </c>
      <c r="O109" s="107" t="s">
        <v>744</v>
      </c>
      <c r="P109" s="107" t="s">
        <v>745</v>
      </c>
      <c r="Q109" s="107" t="s">
        <v>745</v>
      </c>
      <c r="R109" s="107" t="s">
        <v>178</v>
      </c>
      <c r="S109" s="107" t="s">
        <v>179</v>
      </c>
      <c r="T109" s="107" t="s">
        <v>746</v>
      </c>
      <c r="U109" s="107">
        <v>250</v>
      </c>
      <c r="V109" s="107">
        <v>5</v>
      </c>
      <c r="W109" s="107">
        <v>1</v>
      </c>
      <c r="X109" s="107">
        <v>2022</v>
      </c>
      <c r="Y109" s="107">
        <v>155</v>
      </c>
      <c r="Z109" s="107">
        <v>0</v>
      </c>
      <c r="AA109" s="107" t="s">
        <v>709</v>
      </c>
      <c r="AB109" s="107" t="s">
        <v>747</v>
      </c>
      <c r="AC109" s="107" t="s">
        <v>709</v>
      </c>
      <c r="AD109" s="211" t="s">
        <v>748</v>
      </c>
      <c r="AE109" s="211" t="s">
        <v>697</v>
      </c>
      <c r="AF109" s="211">
        <f t="shared" si="13"/>
        <v>-11</v>
      </c>
      <c r="AG109" s="209">
        <f t="shared" si="14"/>
        <v>390</v>
      </c>
      <c r="AH109" s="210">
        <f t="shared" si="15"/>
        <v>-4290</v>
      </c>
      <c r="AI109" s="211"/>
    </row>
    <row r="110" spans="1:35" ht="15">
      <c r="A110" s="107">
        <v>2022</v>
      </c>
      <c r="B110" s="107">
        <v>237</v>
      </c>
      <c r="C110" s="107" t="s">
        <v>431</v>
      </c>
      <c r="D110" s="189" t="s">
        <v>749</v>
      </c>
      <c r="E110" s="107" t="s">
        <v>680</v>
      </c>
      <c r="F110" s="107" t="s">
        <v>750</v>
      </c>
      <c r="G110" s="207">
        <v>2501</v>
      </c>
      <c r="H110" s="207">
        <v>451</v>
      </c>
      <c r="I110" s="107" t="s">
        <v>119</v>
      </c>
      <c r="J110" s="207">
        <f t="shared" si="12"/>
        <v>2050</v>
      </c>
      <c r="K110" s="189" t="s">
        <v>751</v>
      </c>
      <c r="L110" s="107" t="s">
        <v>121</v>
      </c>
      <c r="M110" s="107" t="s">
        <v>752</v>
      </c>
      <c r="N110" s="107" t="s">
        <v>405</v>
      </c>
      <c r="O110" s="107" t="s">
        <v>744</v>
      </c>
      <c r="P110" s="107" t="s">
        <v>745</v>
      </c>
      <c r="Q110" s="107" t="s">
        <v>745</v>
      </c>
      <c r="R110" s="107" t="s">
        <v>178</v>
      </c>
      <c r="S110" s="107" t="s">
        <v>179</v>
      </c>
      <c r="T110" s="107" t="s">
        <v>746</v>
      </c>
      <c r="U110" s="107">
        <v>250</v>
      </c>
      <c r="V110" s="107">
        <v>5</v>
      </c>
      <c r="W110" s="107">
        <v>1</v>
      </c>
      <c r="X110" s="107">
        <v>2022</v>
      </c>
      <c r="Y110" s="107">
        <v>223</v>
      </c>
      <c r="Z110" s="107">
        <v>0</v>
      </c>
      <c r="AA110" s="107" t="s">
        <v>709</v>
      </c>
      <c r="AB110" s="107" t="s">
        <v>753</v>
      </c>
      <c r="AC110" s="107" t="s">
        <v>709</v>
      </c>
      <c r="AD110" s="211" t="s">
        <v>748</v>
      </c>
      <c r="AE110" s="211" t="s">
        <v>697</v>
      </c>
      <c r="AF110" s="211">
        <f t="shared" si="13"/>
        <v>-11</v>
      </c>
      <c r="AG110" s="209">
        <f t="shared" si="14"/>
        <v>2050</v>
      </c>
      <c r="AH110" s="210">
        <f t="shared" si="15"/>
        <v>-22550</v>
      </c>
      <c r="AI110" s="211"/>
    </row>
    <row r="111" spans="1:35" ht="15">
      <c r="A111" s="107">
        <v>2022</v>
      </c>
      <c r="B111" s="107">
        <v>238</v>
      </c>
      <c r="C111" s="107" t="s">
        <v>431</v>
      </c>
      <c r="D111" s="189" t="s">
        <v>754</v>
      </c>
      <c r="E111" s="107" t="s">
        <v>680</v>
      </c>
      <c r="F111" s="107" t="s">
        <v>755</v>
      </c>
      <c r="G111" s="207">
        <v>1366.4</v>
      </c>
      <c r="H111" s="207">
        <v>246.4</v>
      </c>
      <c r="I111" s="107" t="s">
        <v>119</v>
      </c>
      <c r="J111" s="207">
        <f t="shared" si="12"/>
        <v>1120</v>
      </c>
      <c r="K111" s="189" t="s">
        <v>756</v>
      </c>
      <c r="L111" s="107" t="s">
        <v>121</v>
      </c>
      <c r="M111" s="107" t="s">
        <v>757</v>
      </c>
      <c r="N111" s="107" t="s">
        <v>405</v>
      </c>
      <c r="O111" s="107" t="s">
        <v>758</v>
      </c>
      <c r="P111" s="107" t="s">
        <v>759</v>
      </c>
      <c r="Q111" s="107" t="s">
        <v>759</v>
      </c>
      <c r="R111" s="107" t="s">
        <v>126</v>
      </c>
      <c r="S111" s="107" t="s">
        <v>127</v>
      </c>
      <c r="T111" s="107" t="s">
        <v>128</v>
      </c>
      <c r="U111" s="107">
        <v>1130</v>
      </c>
      <c r="V111" s="107">
        <v>10</v>
      </c>
      <c r="W111" s="107">
        <v>1</v>
      </c>
      <c r="X111" s="107">
        <v>2022</v>
      </c>
      <c r="Y111" s="107">
        <v>226</v>
      </c>
      <c r="Z111" s="107">
        <v>0</v>
      </c>
      <c r="AA111" s="107" t="s">
        <v>709</v>
      </c>
      <c r="AB111" s="107" t="s">
        <v>760</v>
      </c>
      <c r="AC111" s="107" t="s">
        <v>709</v>
      </c>
      <c r="AD111" s="211" t="s">
        <v>739</v>
      </c>
      <c r="AE111" s="211" t="s">
        <v>697</v>
      </c>
      <c r="AF111" s="211">
        <f t="shared" si="13"/>
        <v>-10</v>
      </c>
      <c r="AG111" s="209">
        <f t="shared" si="14"/>
        <v>1120</v>
      </c>
      <c r="AH111" s="210">
        <f t="shared" si="15"/>
        <v>-11200</v>
      </c>
      <c r="AI111" s="211"/>
    </row>
    <row r="112" spans="1:35" ht="15">
      <c r="A112" s="107">
        <v>2022</v>
      </c>
      <c r="B112" s="107">
        <v>239</v>
      </c>
      <c r="C112" s="107" t="s">
        <v>431</v>
      </c>
      <c r="D112" s="189" t="s">
        <v>761</v>
      </c>
      <c r="E112" s="107" t="s">
        <v>414</v>
      </c>
      <c r="F112" s="107" t="s">
        <v>762</v>
      </c>
      <c r="G112" s="207">
        <v>344</v>
      </c>
      <c r="H112" s="207">
        <v>0</v>
      </c>
      <c r="I112" s="107" t="s">
        <v>147</v>
      </c>
      <c r="J112" s="207">
        <f t="shared" si="12"/>
        <v>344</v>
      </c>
      <c r="K112" s="189" t="s">
        <v>228</v>
      </c>
      <c r="L112" s="107" t="s">
        <v>121</v>
      </c>
      <c r="M112" s="107" t="s">
        <v>763</v>
      </c>
      <c r="N112" s="107" t="s">
        <v>388</v>
      </c>
      <c r="O112" s="107" t="s">
        <v>230</v>
      </c>
      <c r="P112" s="107" t="s">
        <v>231</v>
      </c>
      <c r="Q112" s="107" t="s">
        <v>232</v>
      </c>
      <c r="R112" s="107" t="s">
        <v>126</v>
      </c>
      <c r="S112" s="107" t="s">
        <v>127</v>
      </c>
      <c r="T112" s="107" t="s">
        <v>128</v>
      </c>
      <c r="U112" s="107">
        <v>1130</v>
      </c>
      <c r="V112" s="107">
        <v>10</v>
      </c>
      <c r="W112" s="107">
        <v>3</v>
      </c>
      <c r="X112" s="107">
        <v>2022</v>
      </c>
      <c r="Y112" s="107">
        <v>200</v>
      </c>
      <c r="Z112" s="107">
        <v>0</v>
      </c>
      <c r="AA112" s="107" t="s">
        <v>709</v>
      </c>
      <c r="AB112" s="107" t="s">
        <v>764</v>
      </c>
      <c r="AC112" s="107" t="s">
        <v>709</v>
      </c>
      <c r="AD112" s="211" t="s">
        <v>765</v>
      </c>
      <c r="AE112" s="211" t="s">
        <v>697</v>
      </c>
      <c r="AF112" s="211">
        <f t="shared" si="13"/>
        <v>-8</v>
      </c>
      <c r="AG112" s="209">
        <f t="shared" si="14"/>
        <v>344</v>
      </c>
      <c r="AH112" s="210">
        <f t="shared" si="15"/>
        <v>-2752</v>
      </c>
      <c r="AI112" s="211"/>
    </row>
    <row r="113" spans="1:35" ht="15">
      <c r="A113" s="107">
        <v>2022</v>
      </c>
      <c r="B113" s="107">
        <v>240</v>
      </c>
      <c r="C113" s="107" t="s">
        <v>431</v>
      </c>
      <c r="D113" s="189" t="s">
        <v>766</v>
      </c>
      <c r="E113" s="107" t="s">
        <v>405</v>
      </c>
      <c r="F113" s="107" t="s">
        <v>472</v>
      </c>
      <c r="G113" s="207">
        <v>59</v>
      </c>
      <c r="H113" s="207">
        <v>0</v>
      </c>
      <c r="I113" s="107" t="s">
        <v>147</v>
      </c>
      <c r="J113" s="207">
        <f t="shared" si="12"/>
        <v>59</v>
      </c>
      <c r="K113" s="189" t="s">
        <v>473</v>
      </c>
      <c r="L113" s="107" t="s">
        <v>121</v>
      </c>
      <c r="M113" s="107" t="s">
        <v>767</v>
      </c>
      <c r="N113" s="107" t="s">
        <v>461</v>
      </c>
      <c r="O113" s="107" t="s">
        <v>475</v>
      </c>
      <c r="P113" s="107" t="s">
        <v>476</v>
      </c>
      <c r="Q113" s="107" t="s">
        <v>476</v>
      </c>
      <c r="R113" s="107" t="s">
        <v>178</v>
      </c>
      <c r="S113" s="107" t="s">
        <v>179</v>
      </c>
      <c r="T113" s="107" t="s">
        <v>239</v>
      </c>
      <c r="U113" s="107">
        <v>140</v>
      </c>
      <c r="V113" s="107">
        <v>5</v>
      </c>
      <c r="W113" s="107">
        <v>11</v>
      </c>
      <c r="X113" s="107">
        <v>2022</v>
      </c>
      <c r="Y113" s="107">
        <v>483</v>
      </c>
      <c r="Z113" s="107">
        <v>0</v>
      </c>
      <c r="AA113" s="107" t="s">
        <v>709</v>
      </c>
      <c r="AB113" s="107" t="s">
        <v>768</v>
      </c>
      <c r="AC113" s="107" t="s">
        <v>709</v>
      </c>
      <c r="AD113" s="211" t="s">
        <v>729</v>
      </c>
      <c r="AE113" s="211" t="s">
        <v>697</v>
      </c>
      <c r="AF113" s="211">
        <f t="shared" si="13"/>
        <v>-13</v>
      </c>
      <c r="AG113" s="209">
        <f t="shared" si="14"/>
        <v>59</v>
      </c>
      <c r="AH113" s="210">
        <f t="shared" si="15"/>
        <v>-767</v>
      </c>
      <c r="AI113" s="211"/>
    </row>
    <row r="114" spans="1:35" ht="15">
      <c r="A114" s="107">
        <v>2022</v>
      </c>
      <c r="B114" s="107">
        <v>241</v>
      </c>
      <c r="C114" s="107" t="s">
        <v>431</v>
      </c>
      <c r="D114" s="189" t="s">
        <v>153</v>
      </c>
      <c r="E114" s="107" t="s">
        <v>414</v>
      </c>
      <c r="F114" s="107" t="s">
        <v>769</v>
      </c>
      <c r="G114" s="207">
        <v>829.6</v>
      </c>
      <c r="H114" s="207">
        <v>149.6</v>
      </c>
      <c r="I114" s="107" t="s">
        <v>119</v>
      </c>
      <c r="J114" s="207">
        <f t="shared" si="12"/>
        <v>680</v>
      </c>
      <c r="K114" s="189" t="s">
        <v>770</v>
      </c>
      <c r="L114" s="107" t="s">
        <v>121</v>
      </c>
      <c r="M114" s="107" t="s">
        <v>771</v>
      </c>
      <c r="N114" s="107" t="s">
        <v>388</v>
      </c>
      <c r="O114" s="107" t="s">
        <v>384</v>
      </c>
      <c r="P114" s="107" t="s">
        <v>385</v>
      </c>
      <c r="Q114" s="107" t="s">
        <v>161</v>
      </c>
      <c r="R114" s="107" t="s">
        <v>165</v>
      </c>
      <c r="S114" s="107" t="s">
        <v>166</v>
      </c>
      <c r="T114" s="107" t="s">
        <v>386</v>
      </c>
      <c r="U114" s="107">
        <v>4210</v>
      </c>
      <c r="V114" s="107">
        <v>5</v>
      </c>
      <c r="W114" s="107">
        <v>1</v>
      </c>
      <c r="X114" s="107">
        <v>2022</v>
      </c>
      <c r="Y114" s="107">
        <v>193</v>
      </c>
      <c r="Z114" s="107">
        <v>0</v>
      </c>
      <c r="AA114" s="107" t="s">
        <v>709</v>
      </c>
      <c r="AB114" s="107" t="s">
        <v>772</v>
      </c>
      <c r="AC114" s="107" t="s">
        <v>709</v>
      </c>
      <c r="AD114" s="211" t="s">
        <v>765</v>
      </c>
      <c r="AE114" s="211" t="s">
        <v>697</v>
      </c>
      <c r="AF114" s="211">
        <f t="shared" si="13"/>
        <v>-8</v>
      </c>
      <c r="AG114" s="209">
        <f t="shared" si="14"/>
        <v>680</v>
      </c>
      <c r="AH114" s="210">
        <f t="shared" si="15"/>
        <v>-5440</v>
      </c>
      <c r="AI114" s="211"/>
    </row>
    <row r="115" spans="1:35" ht="15">
      <c r="A115" s="107">
        <v>2022</v>
      </c>
      <c r="B115" s="107">
        <v>242</v>
      </c>
      <c r="C115" s="107" t="s">
        <v>431</v>
      </c>
      <c r="D115" s="189" t="s">
        <v>773</v>
      </c>
      <c r="E115" s="107" t="s">
        <v>680</v>
      </c>
      <c r="F115" s="107" t="s">
        <v>774</v>
      </c>
      <c r="G115" s="207">
        <v>51.19</v>
      </c>
      <c r="H115" s="207">
        <v>9.23</v>
      </c>
      <c r="I115" s="107" t="s">
        <v>119</v>
      </c>
      <c r="J115" s="207">
        <f t="shared" si="12"/>
        <v>41.959999999999994</v>
      </c>
      <c r="K115" s="189" t="s">
        <v>775</v>
      </c>
      <c r="L115" s="107" t="s">
        <v>121</v>
      </c>
      <c r="M115" s="107" t="s">
        <v>776</v>
      </c>
      <c r="N115" s="107" t="s">
        <v>405</v>
      </c>
      <c r="O115" s="107" t="s">
        <v>777</v>
      </c>
      <c r="P115" s="107" t="s">
        <v>778</v>
      </c>
      <c r="Q115" s="107" t="s">
        <v>778</v>
      </c>
      <c r="R115" s="107" t="s">
        <v>178</v>
      </c>
      <c r="S115" s="107" t="s">
        <v>179</v>
      </c>
      <c r="T115" s="107" t="s">
        <v>779</v>
      </c>
      <c r="U115" s="107">
        <v>1560</v>
      </c>
      <c r="V115" s="107">
        <v>5</v>
      </c>
      <c r="W115" s="107">
        <v>2</v>
      </c>
      <c r="X115" s="107">
        <v>2022</v>
      </c>
      <c r="Y115" s="107">
        <v>77</v>
      </c>
      <c r="Z115" s="107">
        <v>0</v>
      </c>
      <c r="AA115" s="107" t="s">
        <v>709</v>
      </c>
      <c r="AB115" s="107" t="s">
        <v>780</v>
      </c>
      <c r="AC115" s="107" t="s">
        <v>709</v>
      </c>
      <c r="AD115" s="211" t="s">
        <v>739</v>
      </c>
      <c r="AE115" s="211" t="s">
        <v>697</v>
      </c>
      <c r="AF115" s="211">
        <f t="shared" si="13"/>
        <v>-10</v>
      </c>
      <c r="AG115" s="209">
        <f t="shared" si="14"/>
        <v>41.959999999999994</v>
      </c>
      <c r="AH115" s="210">
        <f t="shared" si="15"/>
        <v>-419.5999999999999</v>
      </c>
      <c r="AI115" s="211"/>
    </row>
    <row r="116" spans="1:35" ht="15">
      <c r="A116" s="107">
        <v>2022</v>
      </c>
      <c r="B116" s="107">
        <v>242</v>
      </c>
      <c r="C116" s="107" t="s">
        <v>431</v>
      </c>
      <c r="D116" s="189" t="s">
        <v>773</v>
      </c>
      <c r="E116" s="107" t="s">
        <v>680</v>
      </c>
      <c r="F116" s="107" t="s">
        <v>781</v>
      </c>
      <c r="G116" s="207">
        <v>54.9</v>
      </c>
      <c r="H116" s="207">
        <v>9.9</v>
      </c>
      <c r="I116" s="107" t="s">
        <v>119</v>
      </c>
      <c r="J116" s="207">
        <f t="shared" si="12"/>
        <v>45</v>
      </c>
      <c r="K116" s="189" t="s">
        <v>775</v>
      </c>
      <c r="L116" s="107" t="s">
        <v>121</v>
      </c>
      <c r="M116" s="107" t="s">
        <v>776</v>
      </c>
      <c r="N116" s="107" t="s">
        <v>405</v>
      </c>
      <c r="O116" s="107" t="s">
        <v>777</v>
      </c>
      <c r="P116" s="107" t="s">
        <v>778</v>
      </c>
      <c r="Q116" s="107" t="s">
        <v>778</v>
      </c>
      <c r="R116" s="107" t="s">
        <v>178</v>
      </c>
      <c r="S116" s="107" t="s">
        <v>179</v>
      </c>
      <c r="T116" s="107" t="s">
        <v>782</v>
      </c>
      <c r="U116" s="107">
        <v>1580</v>
      </c>
      <c r="V116" s="107">
        <v>10</v>
      </c>
      <c r="W116" s="107">
        <v>1</v>
      </c>
      <c r="X116" s="107">
        <v>2022</v>
      </c>
      <c r="Y116" s="107">
        <v>78</v>
      </c>
      <c r="Z116" s="107">
        <v>0</v>
      </c>
      <c r="AA116" s="107" t="s">
        <v>709</v>
      </c>
      <c r="AB116" s="107" t="s">
        <v>783</v>
      </c>
      <c r="AC116" s="107" t="s">
        <v>709</v>
      </c>
      <c r="AD116" s="211" t="s">
        <v>739</v>
      </c>
      <c r="AE116" s="211" t="s">
        <v>697</v>
      </c>
      <c r="AF116" s="211">
        <f t="shared" si="13"/>
        <v>-10</v>
      </c>
      <c r="AG116" s="209">
        <f t="shared" si="14"/>
        <v>45</v>
      </c>
      <c r="AH116" s="210">
        <f t="shared" si="15"/>
        <v>-450</v>
      </c>
      <c r="AI116" s="211"/>
    </row>
    <row r="117" spans="1:35" ht="15">
      <c r="A117" s="107">
        <v>2022</v>
      </c>
      <c r="B117" s="107">
        <v>243</v>
      </c>
      <c r="C117" s="107" t="s">
        <v>431</v>
      </c>
      <c r="D117" s="189" t="s">
        <v>784</v>
      </c>
      <c r="E117" s="107" t="s">
        <v>680</v>
      </c>
      <c r="F117" s="107" t="s">
        <v>785</v>
      </c>
      <c r="G117" s="207">
        <v>359.9</v>
      </c>
      <c r="H117" s="207">
        <v>64.9</v>
      </c>
      <c r="I117" s="107" t="s">
        <v>119</v>
      </c>
      <c r="J117" s="207">
        <f t="shared" si="12"/>
        <v>295</v>
      </c>
      <c r="K117" s="189" t="s">
        <v>786</v>
      </c>
      <c r="L117" s="107" t="s">
        <v>121</v>
      </c>
      <c r="M117" s="107" t="s">
        <v>787</v>
      </c>
      <c r="N117" s="107" t="s">
        <v>405</v>
      </c>
      <c r="O117" s="107" t="s">
        <v>777</v>
      </c>
      <c r="P117" s="107" t="s">
        <v>778</v>
      </c>
      <c r="Q117" s="107" t="s">
        <v>778</v>
      </c>
      <c r="R117" s="107" t="s">
        <v>178</v>
      </c>
      <c r="S117" s="107" t="s">
        <v>179</v>
      </c>
      <c r="T117" s="107" t="s">
        <v>708</v>
      </c>
      <c r="U117" s="107">
        <v>130</v>
      </c>
      <c r="V117" s="107">
        <v>5</v>
      </c>
      <c r="W117" s="107">
        <v>1</v>
      </c>
      <c r="X117" s="107">
        <v>2022</v>
      </c>
      <c r="Y117" s="107">
        <v>205</v>
      </c>
      <c r="Z117" s="107">
        <v>0</v>
      </c>
      <c r="AA117" s="107" t="s">
        <v>709</v>
      </c>
      <c r="AB117" s="107" t="s">
        <v>788</v>
      </c>
      <c r="AC117" s="107" t="s">
        <v>709</v>
      </c>
      <c r="AD117" s="211" t="s">
        <v>739</v>
      </c>
      <c r="AE117" s="211" t="s">
        <v>697</v>
      </c>
      <c r="AF117" s="211">
        <f t="shared" si="13"/>
        <v>-10</v>
      </c>
      <c r="AG117" s="209">
        <f t="shared" si="14"/>
        <v>295</v>
      </c>
      <c r="AH117" s="210">
        <f t="shared" si="15"/>
        <v>-2950</v>
      </c>
      <c r="AI117" s="211"/>
    </row>
    <row r="118" spans="1:35" ht="15">
      <c r="A118" s="107">
        <v>2022</v>
      </c>
      <c r="B118" s="107">
        <v>243</v>
      </c>
      <c r="C118" s="107" t="s">
        <v>431</v>
      </c>
      <c r="D118" s="189" t="s">
        <v>784</v>
      </c>
      <c r="E118" s="107" t="s">
        <v>680</v>
      </c>
      <c r="F118" s="107" t="s">
        <v>789</v>
      </c>
      <c r="G118" s="207">
        <v>192.76</v>
      </c>
      <c r="H118" s="207">
        <v>34.76</v>
      </c>
      <c r="I118" s="107" t="s">
        <v>119</v>
      </c>
      <c r="J118" s="207">
        <f t="shared" si="12"/>
        <v>158</v>
      </c>
      <c r="K118" s="189" t="s">
        <v>786</v>
      </c>
      <c r="L118" s="107" t="s">
        <v>121</v>
      </c>
      <c r="M118" s="107" t="s">
        <v>787</v>
      </c>
      <c r="N118" s="107" t="s">
        <v>405</v>
      </c>
      <c r="O118" s="107" t="s">
        <v>777</v>
      </c>
      <c r="P118" s="107" t="s">
        <v>778</v>
      </c>
      <c r="Q118" s="107" t="s">
        <v>778</v>
      </c>
      <c r="R118" s="107" t="s">
        <v>178</v>
      </c>
      <c r="S118" s="107" t="s">
        <v>179</v>
      </c>
      <c r="T118" s="107" t="s">
        <v>790</v>
      </c>
      <c r="U118" s="107">
        <v>150</v>
      </c>
      <c r="V118" s="107">
        <v>5</v>
      </c>
      <c r="W118" s="107">
        <v>1</v>
      </c>
      <c r="X118" s="107">
        <v>2022</v>
      </c>
      <c r="Y118" s="107">
        <v>204</v>
      </c>
      <c r="Z118" s="107">
        <v>0</v>
      </c>
      <c r="AA118" s="107" t="s">
        <v>709</v>
      </c>
      <c r="AB118" s="107" t="s">
        <v>791</v>
      </c>
      <c r="AC118" s="107" t="s">
        <v>709</v>
      </c>
      <c r="AD118" s="211" t="s">
        <v>739</v>
      </c>
      <c r="AE118" s="211" t="s">
        <v>697</v>
      </c>
      <c r="AF118" s="211">
        <f t="shared" si="13"/>
        <v>-10</v>
      </c>
      <c r="AG118" s="209">
        <f t="shared" si="14"/>
        <v>158</v>
      </c>
      <c r="AH118" s="210">
        <f t="shared" si="15"/>
        <v>-1580</v>
      </c>
      <c r="AI118" s="211"/>
    </row>
    <row r="119" spans="1:35" ht="15">
      <c r="A119" s="107">
        <v>2022</v>
      </c>
      <c r="B119" s="107">
        <v>244</v>
      </c>
      <c r="C119" s="107" t="s">
        <v>431</v>
      </c>
      <c r="D119" s="189" t="s">
        <v>792</v>
      </c>
      <c r="E119" s="107" t="s">
        <v>248</v>
      </c>
      <c r="F119" s="107" t="s">
        <v>793</v>
      </c>
      <c r="G119" s="207">
        <v>768.6</v>
      </c>
      <c r="H119" s="207">
        <v>0</v>
      </c>
      <c r="I119" s="107" t="s">
        <v>147</v>
      </c>
      <c r="J119" s="207">
        <f t="shared" si="12"/>
        <v>768.6</v>
      </c>
      <c r="K119" s="189" t="s">
        <v>794</v>
      </c>
      <c r="L119" s="107" t="s">
        <v>121</v>
      </c>
      <c r="M119" s="107" t="s">
        <v>795</v>
      </c>
      <c r="N119" s="107" t="s">
        <v>621</v>
      </c>
      <c r="O119" s="107" t="s">
        <v>796</v>
      </c>
      <c r="P119" s="107" t="s">
        <v>797</v>
      </c>
      <c r="Q119" s="107" t="s">
        <v>798</v>
      </c>
      <c r="R119" s="107" t="s">
        <v>165</v>
      </c>
      <c r="S119" s="107" t="s">
        <v>166</v>
      </c>
      <c r="T119" s="107" t="s">
        <v>718</v>
      </c>
      <c r="U119" s="107">
        <v>2780</v>
      </c>
      <c r="V119" s="107">
        <v>5</v>
      </c>
      <c r="W119" s="107">
        <v>1</v>
      </c>
      <c r="X119" s="107">
        <v>2022</v>
      </c>
      <c r="Y119" s="107">
        <v>457</v>
      </c>
      <c r="Z119" s="107">
        <v>0</v>
      </c>
      <c r="AA119" s="107" t="s">
        <v>709</v>
      </c>
      <c r="AB119" s="107" t="s">
        <v>799</v>
      </c>
      <c r="AC119" s="107" t="s">
        <v>709</v>
      </c>
      <c r="AD119" s="211" t="s">
        <v>628</v>
      </c>
      <c r="AE119" s="211" t="s">
        <v>697</v>
      </c>
      <c r="AF119" s="211">
        <f t="shared" si="13"/>
        <v>3</v>
      </c>
      <c r="AG119" s="209">
        <f t="shared" si="14"/>
        <v>768.6</v>
      </c>
      <c r="AH119" s="210">
        <f t="shared" si="15"/>
        <v>2305.8</v>
      </c>
      <c r="AI119" s="211"/>
    </row>
    <row r="120" spans="1:35" ht="15">
      <c r="A120" s="107">
        <v>2022</v>
      </c>
      <c r="B120" s="107">
        <v>245</v>
      </c>
      <c r="C120" s="107" t="s">
        <v>431</v>
      </c>
      <c r="D120" s="189" t="s">
        <v>800</v>
      </c>
      <c r="E120" s="107" t="s">
        <v>461</v>
      </c>
      <c r="F120" s="107" t="s">
        <v>424</v>
      </c>
      <c r="G120" s="207">
        <v>651</v>
      </c>
      <c r="H120" s="207">
        <v>0</v>
      </c>
      <c r="I120" s="107" t="s">
        <v>147</v>
      </c>
      <c r="J120" s="207">
        <f t="shared" si="12"/>
        <v>651</v>
      </c>
      <c r="K120" s="189" t="s">
        <v>425</v>
      </c>
      <c r="L120" s="107" t="s">
        <v>121</v>
      </c>
      <c r="M120" s="107" t="s">
        <v>801</v>
      </c>
      <c r="N120" s="107" t="s">
        <v>431</v>
      </c>
      <c r="O120" s="107" t="s">
        <v>428</v>
      </c>
      <c r="P120" s="107" t="s">
        <v>161</v>
      </c>
      <c r="Q120" s="107" t="s">
        <v>429</v>
      </c>
      <c r="R120" s="107" t="s">
        <v>165</v>
      </c>
      <c r="S120" s="107" t="s">
        <v>166</v>
      </c>
      <c r="T120" s="107" t="s">
        <v>412</v>
      </c>
      <c r="U120" s="107">
        <v>580</v>
      </c>
      <c r="V120" s="107">
        <v>5</v>
      </c>
      <c r="W120" s="107">
        <v>3</v>
      </c>
      <c r="X120" s="107">
        <v>2022</v>
      </c>
      <c r="Y120" s="107">
        <v>7</v>
      </c>
      <c r="Z120" s="107">
        <v>0</v>
      </c>
      <c r="AA120" s="107" t="s">
        <v>709</v>
      </c>
      <c r="AB120" s="107" t="s">
        <v>802</v>
      </c>
      <c r="AC120" s="107" t="s">
        <v>803</v>
      </c>
      <c r="AD120" s="211" t="s">
        <v>804</v>
      </c>
      <c r="AE120" s="211" t="s">
        <v>765</v>
      </c>
      <c r="AF120" s="211">
        <f t="shared" si="13"/>
        <v>-6</v>
      </c>
      <c r="AG120" s="209">
        <f t="shared" si="14"/>
        <v>651</v>
      </c>
      <c r="AH120" s="210">
        <f t="shared" si="15"/>
        <v>-3906</v>
      </c>
      <c r="AI120" s="211"/>
    </row>
    <row r="121" spans="1:35" ht="15">
      <c r="A121" s="107">
        <v>2022</v>
      </c>
      <c r="B121" s="107">
        <v>246</v>
      </c>
      <c r="C121" s="107" t="s">
        <v>431</v>
      </c>
      <c r="D121" s="189" t="s">
        <v>805</v>
      </c>
      <c r="E121" s="107" t="s">
        <v>806</v>
      </c>
      <c r="F121" s="107" t="s">
        <v>315</v>
      </c>
      <c r="G121" s="207">
        <v>128.52</v>
      </c>
      <c r="H121" s="207">
        <v>23.18</v>
      </c>
      <c r="I121" s="107" t="s">
        <v>119</v>
      </c>
      <c r="J121" s="207">
        <f t="shared" si="12"/>
        <v>105.34</v>
      </c>
      <c r="K121" s="189" t="s">
        <v>161</v>
      </c>
      <c r="L121" s="107" t="s">
        <v>121</v>
      </c>
      <c r="M121" s="107" t="s">
        <v>807</v>
      </c>
      <c r="N121" s="107" t="s">
        <v>431</v>
      </c>
      <c r="O121" s="107" t="s">
        <v>317</v>
      </c>
      <c r="P121" s="107" t="s">
        <v>318</v>
      </c>
      <c r="Q121" s="107" t="s">
        <v>318</v>
      </c>
      <c r="R121" s="107" t="s">
        <v>178</v>
      </c>
      <c r="S121" s="107" t="s">
        <v>179</v>
      </c>
      <c r="T121" s="107" t="s">
        <v>319</v>
      </c>
      <c r="U121" s="107">
        <v>1890</v>
      </c>
      <c r="V121" s="107">
        <v>15</v>
      </c>
      <c r="W121" s="107">
        <v>1</v>
      </c>
      <c r="X121" s="107">
        <v>2022</v>
      </c>
      <c r="Y121" s="107">
        <v>12</v>
      </c>
      <c r="Z121" s="107">
        <v>0</v>
      </c>
      <c r="AA121" s="107" t="s">
        <v>709</v>
      </c>
      <c r="AB121" s="107" t="s">
        <v>808</v>
      </c>
      <c r="AC121" s="107" t="s">
        <v>709</v>
      </c>
      <c r="AD121" s="211" t="s">
        <v>804</v>
      </c>
      <c r="AE121" s="211" t="s">
        <v>697</v>
      </c>
      <c r="AF121" s="211">
        <f t="shared" si="13"/>
        <v>-14</v>
      </c>
      <c r="AG121" s="209">
        <f t="shared" si="14"/>
        <v>105.34</v>
      </c>
      <c r="AH121" s="210">
        <f t="shared" si="15"/>
        <v>-1474.76</v>
      </c>
      <c r="AI121" s="211"/>
    </row>
    <row r="122" spans="1:35" ht="15">
      <c r="A122" s="107">
        <v>2022</v>
      </c>
      <c r="B122" s="107">
        <v>247</v>
      </c>
      <c r="C122" s="107" t="s">
        <v>431</v>
      </c>
      <c r="D122" s="189" t="s">
        <v>809</v>
      </c>
      <c r="E122" s="107" t="s">
        <v>680</v>
      </c>
      <c r="F122" s="107" t="s">
        <v>810</v>
      </c>
      <c r="G122" s="207">
        <v>2074</v>
      </c>
      <c r="H122" s="207">
        <v>374</v>
      </c>
      <c r="I122" s="107" t="s">
        <v>119</v>
      </c>
      <c r="J122" s="207">
        <f t="shared" si="12"/>
        <v>1700</v>
      </c>
      <c r="K122" s="189" t="s">
        <v>811</v>
      </c>
      <c r="L122" s="107" t="s">
        <v>121</v>
      </c>
      <c r="M122" s="107" t="s">
        <v>812</v>
      </c>
      <c r="N122" s="107" t="s">
        <v>431</v>
      </c>
      <c r="O122" s="107" t="s">
        <v>587</v>
      </c>
      <c r="P122" s="107" t="s">
        <v>588</v>
      </c>
      <c r="Q122" s="107" t="s">
        <v>161</v>
      </c>
      <c r="R122" s="107" t="s">
        <v>198</v>
      </c>
      <c r="S122" s="107" t="s">
        <v>199</v>
      </c>
      <c r="T122" s="107" t="s">
        <v>204</v>
      </c>
      <c r="U122" s="107">
        <v>360</v>
      </c>
      <c r="V122" s="107">
        <v>15</v>
      </c>
      <c r="W122" s="107">
        <v>1</v>
      </c>
      <c r="X122" s="107">
        <v>2022</v>
      </c>
      <c r="Y122" s="107">
        <v>112</v>
      </c>
      <c r="Z122" s="107">
        <v>0</v>
      </c>
      <c r="AA122" s="107" t="s">
        <v>709</v>
      </c>
      <c r="AB122" s="107" t="s">
        <v>813</v>
      </c>
      <c r="AC122" s="107" t="s">
        <v>729</v>
      </c>
      <c r="AD122" s="211" t="s">
        <v>804</v>
      </c>
      <c r="AE122" s="211" t="s">
        <v>731</v>
      </c>
      <c r="AF122" s="211">
        <f t="shared" si="13"/>
        <v>1</v>
      </c>
      <c r="AG122" s="209">
        <f t="shared" si="14"/>
        <v>1700</v>
      </c>
      <c r="AH122" s="210">
        <f t="shared" si="15"/>
        <v>1700</v>
      </c>
      <c r="AI122" s="211"/>
    </row>
    <row r="123" spans="1:35" ht="15">
      <c r="A123" s="107">
        <v>2022</v>
      </c>
      <c r="B123" s="107">
        <v>248</v>
      </c>
      <c r="C123" s="107" t="s">
        <v>431</v>
      </c>
      <c r="D123" s="189" t="s">
        <v>814</v>
      </c>
      <c r="E123" s="107" t="s">
        <v>431</v>
      </c>
      <c r="F123" s="107" t="s">
        <v>815</v>
      </c>
      <c r="G123" s="207">
        <v>578.77</v>
      </c>
      <c r="H123" s="207">
        <v>104.37</v>
      </c>
      <c r="I123" s="107" t="s">
        <v>119</v>
      </c>
      <c r="J123" s="207">
        <f t="shared" si="12"/>
        <v>474.4</v>
      </c>
      <c r="K123" s="189" t="s">
        <v>816</v>
      </c>
      <c r="L123" s="107" t="s">
        <v>121</v>
      </c>
      <c r="M123" s="107" t="s">
        <v>817</v>
      </c>
      <c r="N123" s="107" t="s">
        <v>431</v>
      </c>
      <c r="O123" s="107" t="s">
        <v>374</v>
      </c>
      <c r="P123" s="107" t="s">
        <v>375</v>
      </c>
      <c r="Q123" s="107" t="s">
        <v>375</v>
      </c>
      <c r="R123" s="107" t="s">
        <v>165</v>
      </c>
      <c r="S123" s="107" t="s">
        <v>166</v>
      </c>
      <c r="T123" s="107" t="s">
        <v>376</v>
      </c>
      <c r="U123" s="107">
        <v>2890</v>
      </c>
      <c r="V123" s="107">
        <v>5</v>
      </c>
      <c r="W123" s="107">
        <v>2</v>
      </c>
      <c r="X123" s="107">
        <v>2022</v>
      </c>
      <c r="Y123" s="107">
        <v>192</v>
      </c>
      <c r="Z123" s="107">
        <v>0</v>
      </c>
      <c r="AA123" s="107" t="s">
        <v>709</v>
      </c>
      <c r="AB123" s="107" t="s">
        <v>818</v>
      </c>
      <c r="AC123" s="107" t="s">
        <v>709</v>
      </c>
      <c r="AD123" s="211" t="s">
        <v>731</v>
      </c>
      <c r="AE123" s="211" t="s">
        <v>697</v>
      </c>
      <c r="AF123" s="211">
        <f t="shared" si="13"/>
        <v>-15</v>
      </c>
      <c r="AG123" s="209">
        <f t="shared" si="14"/>
        <v>474.4</v>
      </c>
      <c r="AH123" s="210">
        <f t="shared" si="15"/>
        <v>-7116</v>
      </c>
      <c r="AI123" s="211"/>
    </row>
    <row r="124" spans="1:35" ht="15">
      <c r="A124" s="107">
        <v>2022</v>
      </c>
      <c r="B124" s="107">
        <v>249</v>
      </c>
      <c r="C124" s="107" t="s">
        <v>431</v>
      </c>
      <c r="D124" s="189" t="s">
        <v>819</v>
      </c>
      <c r="E124" s="107" t="s">
        <v>405</v>
      </c>
      <c r="F124" s="107" t="s">
        <v>820</v>
      </c>
      <c r="G124" s="207">
        <v>29.28</v>
      </c>
      <c r="H124" s="207">
        <v>5.28</v>
      </c>
      <c r="I124" s="107" t="s">
        <v>119</v>
      </c>
      <c r="J124" s="207">
        <f t="shared" si="12"/>
        <v>24</v>
      </c>
      <c r="K124" s="189" t="s">
        <v>821</v>
      </c>
      <c r="L124" s="107" t="s">
        <v>121</v>
      </c>
      <c r="M124" s="107" t="s">
        <v>822</v>
      </c>
      <c r="N124" s="107" t="s">
        <v>431</v>
      </c>
      <c r="O124" s="107" t="s">
        <v>123</v>
      </c>
      <c r="P124" s="107" t="s">
        <v>124</v>
      </c>
      <c r="Q124" s="107" t="s">
        <v>125</v>
      </c>
      <c r="R124" s="107" t="s">
        <v>178</v>
      </c>
      <c r="S124" s="107" t="s">
        <v>179</v>
      </c>
      <c r="T124" s="107" t="s">
        <v>469</v>
      </c>
      <c r="U124" s="107">
        <v>20</v>
      </c>
      <c r="V124" s="107">
        <v>5</v>
      </c>
      <c r="W124" s="107">
        <v>2</v>
      </c>
      <c r="X124" s="107">
        <v>2022</v>
      </c>
      <c r="Y124" s="107">
        <v>244</v>
      </c>
      <c r="Z124" s="107">
        <v>0</v>
      </c>
      <c r="AA124" s="107" t="s">
        <v>709</v>
      </c>
      <c r="AB124" s="107" t="s">
        <v>823</v>
      </c>
      <c r="AC124" s="107" t="s">
        <v>709</v>
      </c>
      <c r="AD124" s="211" t="s">
        <v>731</v>
      </c>
      <c r="AE124" s="211" t="s">
        <v>697</v>
      </c>
      <c r="AF124" s="211">
        <f t="shared" si="13"/>
        <v>-15</v>
      </c>
      <c r="AG124" s="209">
        <f t="shared" si="14"/>
        <v>24</v>
      </c>
      <c r="AH124" s="210">
        <f t="shared" si="15"/>
        <v>-360</v>
      </c>
      <c r="AI124" s="211"/>
    </row>
    <row r="125" spans="1:35" ht="15">
      <c r="A125" s="107">
        <v>2022</v>
      </c>
      <c r="B125" s="107">
        <v>250</v>
      </c>
      <c r="C125" s="107" t="s">
        <v>431</v>
      </c>
      <c r="D125" s="189" t="s">
        <v>824</v>
      </c>
      <c r="E125" s="107" t="s">
        <v>405</v>
      </c>
      <c r="F125" s="107" t="s">
        <v>825</v>
      </c>
      <c r="G125" s="207">
        <v>107.8</v>
      </c>
      <c r="H125" s="207">
        <v>9.8</v>
      </c>
      <c r="I125" s="107" t="s">
        <v>119</v>
      </c>
      <c r="J125" s="207">
        <f t="shared" si="12"/>
        <v>98</v>
      </c>
      <c r="K125" s="189" t="s">
        <v>826</v>
      </c>
      <c r="L125" s="107" t="s">
        <v>121</v>
      </c>
      <c r="M125" s="107" t="s">
        <v>827</v>
      </c>
      <c r="N125" s="107" t="s">
        <v>431</v>
      </c>
      <c r="O125" s="107" t="s">
        <v>466</v>
      </c>
      <c r="P125" s="107" t="s">
        <v>467</v>
      </c>
      <c r="Q125" s="107" t="s">
        <v>468</v>
      </c>
      <c r="R125" s="107" t="s">
        <v>178</v>
      </c>
      <c r="S125" s="107" t="s">
        <v>179</v>
      </c>
      <c r="T125" s="107" t="s">
        <v>469</v>
      </c>
      <c r="U125" s="107">
        <v>20</v>
      </c>
      <c r="V125" s="107">
        <v>5</v>
      </c>
      <c r="W125" s="107">
        <v>3</v>
      </c>
      <c r="X125" s="107">
        <v>2022</v>
      </c>
      <c r="Y125" s="107">
        <v>222</v>
      </c>
      <c r="Z125" s="107">
        <v>0</v>
      </c>
      <c r="AA125" s="107" t="s">
        <v>709</v>
      </c>
      <c r="AB125" s="107" t="s">
        <v>828</v>
      </c>
      <c r="AC125" s="107" t="s">
        <v>709</v>
      </c>
      <c r="AD125" s="211" t="s">
        <v>731</v>
      </c>
      <c r="AE125" s="211" t="s">
        <v>697</v>
      </c>
      <c r="AF125" s="211">
        <f t="shared" si="13"/>
        <v>-15</v>
      </c>
      <c r="AG125" s="209">
        <f t="shared" si="14"/>
        <v>98</v>
      </c>
      <c r="AH125" s="210">
        <f t="shared" si="15"/>
        <v>-1470</v>
      </c>
      <c r="AI125" s="211"/>
    </row>
    <row r="126" spans="1:35" ht="15">
      <c r="A126" s="107">
        <v>2022</v>
      </c>
      <c r="B126" s="107">
        <v>251</v>
      </c>
      <c r="C126" s="107" t="s">
        <v>431</v>
      </c>
      <c r="D126" s="189" t="s">
        <v>829</v>
      </c>
      <c r="E126" s="107" t="s">
        <v>405</v>
      </c>
      <c r="F126" s="107" t="s">
        <v>830</v>
      </c>
      <c r="G126" s="207">
        <v>297.25</v>
      </c>
      <c r="H126" s="207">
        <v>53.6</v>
      </c>
      <c r="I126" s="107" t="s">
        <v>119</v>
      </c>
      <c r="J126" s="207">
        <f t="shared" si="12"/>
        <v>243.65</v>
      </c>
      <c r="K126" s="189" t="s">
        <v>157</v>
      </c>
      <c r="L126" s="107" t="s">
        <v>121</v>
      </c>
      <c r="M126" s="107" t="s">
        <v>831</v>
      </c>
      <c r="N126" s="107" t="s">
        <v>431</v>
      </c>
      <c r="O126" s="107" t="s">
        <v>159</v>
      </c>
      <c r="P126" s="107" t="s">
        <v>160</v>
      </c>
      <c r="Q126" s="107" t="s">
        <v>161</v>
      </c>
      <c r="R126" s="107" t="s">
        <v>165</v>
      </c>
      <c r="S126" s="107" t="s">
        <v>166</v>
      </c>
      <c r="T126" s="107" t="s">
        <v>167</v>
      </c>
      <c r="U126" s="107">
        <v>2770</v>
      </c>
      <c r="V126" s="107">
        <v>10</v>
      </c>
      <c r="W126" s="107">
        <v>1</v>
      </c>
      <c r="X126" s="107">
        <v>2022</v>
      </c>
      <c r="Y126" s="107">
        <v>9</v>
      </c>
      <c r="Z126" s="107">
        <v>0</v>
      </c>
      <c r="AA126" s="107" t="s">
        <v>709</v>
      </c>
      <c r="AB126" s="107" t="s">
        <v>832</v>
      </c>
      <c r="AC126" s="107" t="s">
        <v>709</v>
      </c>
      <c r="AD126" s="211" t="s">
        <v>804</v>
      </c>
      <c r="AE126" s="211" t="s">
        <v>697</v>
      </c>
      <c r="AF126" s="211">
        <f t="shared" si="13"/>
        <v>-14</v>
      </c>
      <c r="AG126" s="209">
        <f t="shared" si="14"/>
        <v>243.65</v>
      </c>
      <c r="AH126" s="210">
        <f t="shared" si="15"/>
        <v>-3411.1</v>
      </c>
      <c r="AI126" s="211"/>
    </row>
    <row r="127" spans="1:35" ht="15">
      <c r="A127" s="107">
        <v>2022</v>
      </c>
      <c r="B127" s="107">
        <v>251</v>
      </c>
      <c r="C127" s="107" t="s">
        <v>431</v>
      </c>
      <c r="D127" s="189" t="s">
        <v>829</v>
      </c>
      <c r="E127" s="107" t="s">
        <v>405</v>
      </c>
      <c r="F127" s="107" t="s">
        <v>833</v>
      </c>
      <c r="G127" s="207">
        <v>50</v>
      </c>
      <c r="H127" s="207">
        <v>9.02</v>
      </c>
      <c r="I127" s="107" t="s">
        <v>119</v>
      </c>
      <c r="J127" s="207">
        <f t="shared" si="12"/>
        <v>40.980000000000004</v>
      </c>
      <c r="K127" s="189" t="s">
        <v>157</v>
      </c>
      <c r="L127" s="107" t="s">
        <v>121</v>
      </c>
      <c r="M127" s="107" t="s">
        <v>831</v>
      </c>
      <c r="N127" s="107" t="s">
        <v>431</v>
      </c>
      <c r="O127" s="107" t="s">
        <v>159</v>
      </c>
      <c r="P127" s="107" t="s">
        <v>160</v>
      </c>
      <c r="Q127" s="107" t="s">
        <v>161</v>
      </c>
      <c r="R127" s="107" t="s">
        <v>126</v>
      </c>
      <c r="S127" s="107" t="s">
        <v>127</v>
      </c>
      <c r="T127" s="107" t="s">
        <v>162</v>
      </c>
      <c r="U127" s="107">
        <v>1120</v>
      </c>
      <c r="V127" s="107">
        <v>15</v>
      </c>
      <c r="W127" s="107">
        <v>1</v>
      </c>
      <c r="X127" s="107">
        <v>2022</v>
      </c>
      <c r="Y127" s="107">
        <v>8</v>
      </c>
      <c r="Z127" s="107">
        <v>0</v>
      </c>
      <c r="AA127" s="107" t="s">
        <v>709</v>
      </c>
      <c r="AB127" s="107" t="s">
        <v>834</v>
      </c>
      <c r="AC127" s="107" t="s">
        <v>709</v>
      </c>
      <c r="AD127" s="211" t="s">
        <v>804</v>
      </c>
      <c r="AE127" s="211" t="s">
        <v>697</v>
      </c>
      <c r="AF127" s="211">
        <f t="shared" si="13"/>
        <v>-14</v>
      </c>
      <c r="AG127" s="209">
        <f t="shared" si="14"/>
        <v>40.980000000000004</v>
      </c>
      <c r="AH127" s="210">
        <f t="shared" si="15"/>
        <v>-573.72</v>
      </c>
      <c r="AI127" s="211"/>
    </row>
    <row r="128" spans="1:35" ht="15">
      <c r="A128" s="107">
        <v>2022</v>
      </c>
      <c r="B128" s="107">
        <v>252</v>
      </c>
      <c r="C128" s="107" t="s">
        <v>431</v>
      </c>
      <c r="D128" s="189" t="s">
        <v>835</v>
      </c>
      <c r="E128" s="107" t="s">
        <v>201</v>
      </c>
      <c r="F128" s="107" t="s">
        <v>836</v>
      </c>
      <c r="G128" s="207">
        <v>9268.38</v>
      </c>
      <c r="H128" s="207">
        <v>842.58</v>
      </c>
      <c r="I128" s="107" t="s">
        <v>119</v>
      </c>
      <c r="J128" s="207">
        <f t="shared" si="12"/>
        <v>8425.8</v>
      </c>
      <c r="K128" s="189" t="s">
        <v>161</v>
      </c>
      <c r="L128" s="107" t="s">
        <v>121</v>
      </c>
      <c r="M128" s="107" t="s">
        <v>837</v>
      </c>
      <c r="N128" s="107" t="s">
        <v>203</v>
      </c>
      <c r="O128" s="107" t="s">
        <v>580</v>
      </c>
      <c r="P128" s="107" t="s">
        <v>581</v>
      </c>
      <c r="Q128" s="107" t="s">
        <v>581</v>
      </c>
      <c r="R128" s="107" t="s">
        <v>198</v>
      </c>
      <c r="S128" s="107" t="s">
        <v>199</v>
      </c>
      <c r="T128" s="107" t="s">
        <v>558</v>
      </c>
      <c r="U128" s="107">
        <v>3550</v>
      </c>
      <c r="V128" s="107">
        <v>5</v>
      </c>
      <c r="W128" s="107">
        <v>1</v>
      </c>
      <c r="X128" s="107">
        <v>2022</v>
      </c>
      <c r="Y128" s="107">
        <v>270</v>
      </c>
      <c r="Z128" s="107">
        <v>0</v>
      </c>
      <c r="AA128" s="107" t="s">
        <v>709</v>
      </c>
      <c r="AB128" s="107" t="s">
        <v>838</v>
      </c>
      <c r="AC128" s="107" t="s">
        <v>729</v>
      </c>
      <c r="AD128" s="211" t="s">
        <v>803</v>
      </c>
      <c r="AE128" s="211" t="s">
        <v>731</v>
      </c>
      <c r="AF128" s="211">
        <f t="shared" si="13"/>
        <v>14</v>
      </c>
      <c r="AG128" s="209">
        <f t="shared" si="14"/>
        <v>8425.8</v>
      </c>
      <c r="AH128" s="210">
        <f t="shared" si="15"/>
        <v>117961.19999999998</v>
      </c>
      <c r="AI128" s="211"/>
    </row>
    <row r="129" spans="1:35" ht="15">
      <c r="A129" s="107">
        <v>2022</v>
      </c>
      <c r="B129" s="107">
        <v>253</v>
      </c>
      <c r="C129" s="107" t="s">
        <v>590</v>
      </c>
      <c r="D129" s="189" t="s">
        <v>839</v>
      </c>
      <c r="E129" s="107" t="s">
        <v>405</v>
      </c>
      <c r="F129" s="107" t="s">
        <v>840</v>
      </c>
      <c r="G129" s="207">
        <v>2813.17</v>
      </c>
      <c r="H129" s="207">
        <v>255.74</v>
      </c>
      <c r="I129" s="107" t="s">
        <v>119</v>
      </c>
      <c r="J129" s="207">
        <f t="shared" si="12"/>
        <v>2557.4300000000003</v>
      </c>
      <c r="K129" s="189" t="s">
        <v>554</v>
      </c>
      <c r="L129" s="107" t="s">
        <v>121</v>
      </c>
      <c r="M129" s="107" t="s">
        <v>841</v>
      </c>
      <c r="N129" s="107" t="s">
        <v>611</v>
      </c>
      <c r="O129" s="107" t="s">
        <v>556</v>
      </c>
      <c r="P129" s="107" t="s">
        <v>557</v>
      </c>
      <c r="Q129" s="107" t="s">
        <v>557</v>
      </c>
      <c r="R129" s="107" t="s">
        <v>198</v>
      </c>
      <c r="S129" s="107" t="s">
        <v>199</v>
      </c>
      <c r="T129" s="107" t="s">
        <v>558</v>
      </c>
      <c r="U129" s="107">
        <v>3550</v>
      </c>
      <c r="V129" s="107">
        <v>5</v>
      </c>
      <c r="W129" s="107">
        <v>2</v>
      </c>
      <c r="X129" s="107">
        <v>2022</v>
      </c>
      <c r="Y129" s="107">
        <v>102</v>
      </c>
      <c r="Z129" s="107">
        <v>0</v>
      </c>
      <c r="AA129" s="107" t="s">
        <v>709</v>
      </c>
      <c r="AB129" s="107" t="s">
        <v>842</v>
      </c>
      <c r="AC129" s="107" t="s">
        <v>729</v>
      </c>
      <c r="AD129" s="211" t="s">
        <v>843</v>
      </c>
      <c r="AE129" s="211" t="s">
        <v>731</v>
      </c>
      <c r="AF129" s="211">
        <f t="shared" si="13"/>
        <v>-1</v>
      </c>
      <c r="AG129" s="209">
        <f t="shared" si="14"/>
        <v>2557.4300000000003</v>
      </c>
      <c r="AH129" s="210">
        <f t="shared" si="15"/>
        <v>-2557.4300000000003</v>
      </c>
      <c r="AI129" s="211"/>
    </row>
    <row r="130" spans="1:35" ht="15">
      <c r="A130" s="107">
        <v>2022</v>
      </c>
      <c r="B130" s="107">
        <v>254</v>
      </c>
      <c r="C130" s="107" t="s">
        <v>590</v>
      </c>
      <c r="D130" s="189" t="s">
        <v>844</v>
      </c>
      <c r="E130" s="107" t="s">
        <v>405</v>
      </c>
      <c r="F130" s="107" t="s">
        <v>845</v>
      </c>
      <c r="G130" s="207">
        <v>1500.44</v>
      </c>
      <c r="H130" s="207">
        <v>23.92</v>
      </c>
      <c r="I130" s="107" t="s">
        <v>119</v>
      </c>
      <c r="J130" s="207">
        <f t="shared" si="12"/>
        <v>1476.52</v>
      </c>
      <c r="K130" s="189" t="s">
        <v>562</v>
      </c>
      <c r="L130" s="107" t="s">
        <v>121</v>
      </c>
      <c r="M130" s="107" t="s">
        <v>846</v>
      </c>
      <c r="N130" s="107" t="s">
        <v>603</v>
      </c>
      <c r="O130" s="107" t="s">
        <v>564</v>
      </c>
      <c r="P130" s="107" t="s">
        <v>565</v>
      </c>
      <c r="Q130" s="107" t="s">
        <v>565</v>
      </c>
      <c r="R130" s="107" t="s">
        <v>178</v>
      </c>
      <c r="S130" s="107" t="s">
        <v>179</v>
      </c>
      <c r="T130" s="107" t="s">
        <v>485</v>
      </c>
      <c r="U130" s="107">
        <v>1900</v>
      </c>
      <c r="V130" s="107">
        <v>10</v>
      </c>
      <c r="W130" s="107">
        <v>1</v>
      </c>
      <c r="X130" s="107">
        <v>2022</v>
      </c>
      <c r="Y130" s="107">
        <v>346</v>
      </c>
      <c r="Z130" s="107">
        <v>0</v>
      </c>
      <c r="AA130" s="107" t="s">
        <v>709</v>
      </c>
      <c r="AB130" s="107" t="s">
        <v>847</v>
      </c>
      <c r="AC130" s="107" t="s">
        <v>709</v>
      </c>
      <c r="AD130" s="211" t="s">
        <v>848</v>
      </c>
      <c r="AE130" s="211" t="s">
        <v>697</v>
      </c>
      <c r="AF130" s="211">
        <f t="shared" si="13"/>
        <v>-20</v>
      </c>
      <c r="AG130" s="209">
        <f t="shared" si="14"/>
        <v>1476.52</v>
      </c>
      <c r="AH130" s="210">
        <f t="shared" si="15"/>
        <v>-29530.4</v>
      </c>
      <c r="AI130" s="211"/>
    </row>
    <row r="131" spans="1:35" ht="15">
      <c r="A131" s="107">
        <v>2022</v>
      </c>
      <c r="B131" s="107">
        <v>255</v>
      </c>
      <c r="C131" s="107" t="s">
        <v>590</v>
      </c>
      <c r="D131" s="189" t="s">
        <v>849</v>
      </c>
      <c r="E131" s="107" t="s">
        <v>405</v>
      </c>
      <c r="F131" s="107" t="s">
        <v>850</v>
      </c>
      <c r="G131" s="207">
        <v>3344</v>
      </c>
      <c r="H131" s="207">
        <v>304</v>
      </c>
      <c r="I131" s="107" t="s">
        <v>119</v>
      </c>
      <c r="J131" s="207">
        <f t="shared" si="12"/>
        <v>3040</v>
      </c>
      <c r="K131" s="189" t="s">
        <v>481</v>
      </c>
      <c r="L131" s="107" t="s">
        <v>121</v>
      </c>
      <c r="M131" s="107" t="s">
        <v>851</v>
      </c>
      <c r="N131" s="107" t="s">
        <v>443</v>
      </c>
      <c r="O131" s="107" t="s">
        <v>483</v>
      </c>
      <c r="P131" s="107" t="s">
        <v>484</v>
      </c>
      <c r="Q131" s="107" t="s">
        <v>161</v>
      </c>
      <c r="R131" s="107" t="s">
        <v>178</v>
      </c>
      <c r="S131" s="107" t="s">
        <v>179</v>
      </c>
      <c r="T131" s="107" t="s">
        <v>485</v>
      </c>
      <c r="U131" s="107">
        <v>1900</v>
      </c>
      <c r="V131" s="107">
        <v>5</v>
      </c>
      <c r="W131" s="107">
        <v>4</v>
      </c>
      <c r="X131" s="107">
        <v>2022</v>
      </c>
      <c r="Y131" s="107">
        <v>355</v>
      </c>
      <c r="Z131" s="107">
        <v>0</v>
      </c>
      <c r="AA131" s="107" t="s">
        <v>709</v>
      </c>
      <c r="AB131" s="107" t="s">
        <v>852</v>
      </c>
      <c r="AC131" s="107" t="s">
        <v>709</v>
      </c>
      <c r="AD131" s="211" t="s">
        <v>731</v>
      </c>
      <c r="AE131" s="211" t="s">
        <v>748</v>
      </c>
      <c r="AF131" s="211">
        <f t="shared" si="13"/>
        <v>-4</v>
      </c>
      <c r="AG131" s="209">
        <f t="shared" si="14"/>
        <v>3040</v>
      </c>
      <c r="AH131" s="210">
        <f t="shared" si="15"/>
        <v>-12160</v>
      </c>
      <c r="AI131" s="211"/>
    </row>
    <row r="132" spans="1:35" ht="15">
      <c r="A132" s="107">
        <v>2022</v>
      </c>
      <c r="B132" s="107">
        <v>256</v>
      </c>
      <c r="C132" s="107" t="s">
        <v>590</v>
      </c>
      <c r="D132" s="189" t="s">
        <v>853</v>
      </c>
      <c r="E132" s="107" t="s">
        <v>680</v>
      </c>
      <c r="F132" s="107" t="s">
        <v>854</v>
      </c>
      <c r="G132" s="207">
        <v>5547.36</v>
      </c>
      <c r="H132" s="207">
        <v>213.36</v>
      </c>
      <c r="I132" s="107" t="s">
        <v>119</v>
      </c>
      <c r="J132" s="207">
        <f t="shared" si="12"/>
        <v>5334</v>
      </c>
      <c r="K132" s="189" t="s">
        <v>570</v>
      </c>
      <c r="L132" s="107" t="s">
        <v>121</v>
      </c>
      <c r="M132" s="107" t="s">
        <v>855</v>
      </c>
      <c r="N132" s="107" t="s">
        <v>590</v>
      </c>
      <c r="O132" s="107" t="s">
        <v>573</v>
      </c>
      <c r="P132" s="107" t="s">
        <v>574</v>
      </c>
      <c r="Q132" s="107" t="s">
        <v>574</v>
      </c>
      <c r="R132" s="107" t="s">
        <v>178</v>
      </c>
      <c r="S132" s="107" t="s">
        <v>179</v>
      </c>
      <c r="T132" s="107" t="s">
        <v>319</v>
      </c>
      <c r="U132" s="107">
        <v>1890</v>
      </c>
      <c r="V132" s="107">
        <v>15</v>
      </c>
      <c r="W132" s="107">
        <v>1</v>
      </c>
      <c r="X132" s="107">
        <v>2022</v>
      </c>
      <c r="Y132" s="107">
        <v>299</v>
      </c>
      <c r="Z132" s="107">
        <v>0</v>
      </c>
      <c r="AA132" s="107" t="s">
        <v>709</v>
      </c>
      <c r="AB132" s="107" t="s">
        <v>856</v>
      </c>
      <c r="AC132" s="107" t="s">
        <v>709</v>
      </c>
      <c r="AD132" s="211" t="s">
        <v>857</v>
      </c>
      <c r="AE132" s="211" t="s">
        <v>748</v>
      </c>
      <c r="AF132" s="211">
        <f t="shared" si="13"/>
        <v>-11</v>
      </c>
      <c r="AG132" s="209">
        <f t="shared" si="14"/>
        <v>5334</v>
      </c>
      <c r="AH132" s="210">
        <f t="shared" si="15"/>
        <v>-58674</v>
      </c>
      <c r="AI132" s="211"/>
    </row>
    <row r="133" spans="1:35" ht="15">
      <c r="A133" s="107">
        <v>2022</v>
      </c>
      <c r="B133" s="107">
        <v>257</v>
      </c>
      <c r="C133" s="107" t="s">
        <v>858</v>
      </c>
      <c r="D133" s="189" t="s">
        <v>859</v>
      </c>
      <c r="E133" s="107" t="s">
        <v>405</v>
      </c>
      <c r="F133" s="107" t="s">
        <v>860</v>
      </c>
      <c r="G133" s="207">
        <v>252.54</v>
      </c>
      <c r="H133" s="207">
        <v>45.54</v>
      </c>
      <c r="I133" s="107" t="s">
        <v>119</v>
      </c>
      <c r="J133" s="207">
        <f t="shared" si="12"/>
        <v>207</v>
      </c>
      <c r="K133" s="189" t="s">
        <v>136</v>
      </c>
      <c r="L133" s="107" t="s">
        <v>121</v>
      </c>
      <c r="M133" s="107" t="s">
        <v>861</v>
      </c>
      <c r="N133" s="107" t="s">
        <v>567</v>
      </c>
      <c r="O133" s="107" t="s">
        <v>139</v>
      </c>
      <c r="P133" s="107" t="s">
        <v>140</v>
      </c>
      <c r="Q133" s="107" t="s">
        <v>140</v>
      </c>
      <c r="R133" s="107" t="s">
        <v>126</v>
      </c>
      <c r="S133" s="107" t="s">
        <v>127</v>
      </c>
      <c r="T133" s="107" t="s">
        <v>128</v>
      </c>
      <c r="U133" s="107">
        <v>1130</v>
      </c>
      <c r="V133" s="107">
        <v>10</v>
      </c>
      <c r="W133" s="107">
        <v>1</v>
      </c>
      <c r="X133" s="107">
        <v>2022</v>
      </c>
      <c r="Y133" s="107">
        <v>167</v>
      </c>
      <c r="Z133" s="107">
        <v>0</v>
      </c>
      <c r="AA133" s="107" t="s">
        <v>709</v>
      </c>
      <c r="AB133" s="107" t="s">
        <v>862</v>
      </c>
      <c r="AC133" s="107" t="s">
        <v>709</v>
      </c>
      <c r="AD133" s="211" t="s">
        <v>863</v>
      </c>
      <c r="AE133" s="211" t="s">
        <v>697</v>
      </c>
      <c r="AF133" s="211">
        <f t="shared" si="13"/>
        <v>-23</v>
      </c>
      <c r="AG133" s="209">
        <f t="shared" si="14"/>
        <v>207</v>
      </c>
      <c r="AH133" s="210">
        <f t="shared" si="15"/>
        <v>-4761</v>
      </c>
      <c r="AI133" s="211"/>
    </row>
    <row r="134" spans="1:35" ht="15">
      <c r="A134" s="107">
        <v>2022</v>
      </c>
      <c r="B134" s="107">
        <v>258</v>
      </c>
      <c r="C134" s="107" t="s">
        <v>709</v>
      </c>
      <c r="D134" s="189" t="s">
        <v>864</v>
      </c>
      <c r="E134" s="107" t="s">
        <v>405</v>
      </c>
      <c r="F134" s="107" t="s">
        <v>865</v>
      </c>
      <c r="G134" s="207">
        <v>598.5</v>
      </c>
      <c r="H134" s="207">
        <v>28.5</v>
      </c>
      <c r="I134" s="107" t="s">
        <v>119</v>
      </c>
      <c r="J134" s="207">
        <f t="shared" si="12"/>
        <v>570</v>
      </c>
      <c r="K134" s="189" t="s">
        <v>251</v>
      </c>
      <c r="L134" s="107" t="s">
        <v>121</v>
      </c>
      <c r="M134" s="107" t="s">
        <v>866</v>
      </c>
      <c r="N134" s="107" t="s">
        <v>628</v>
      </c>
      <c r="O134" s="107" t="s">
        <v>254</v>
      </c>
      <c r="P134" s="107" t="s">
        <v>255</v>
      </c>
      <c r="Q134" s="107" t="s">
        <v>255</v>
      </c>
      <c r="R134" s="107" t="s">
        <v>178</v>
      </c>
      <c r="S134" s="107" t="s">
        <v>179</v>
      </c>
      <c r="T134" s="107" t="s">
        <v>256</v>
      </c>
      <c r="U134" s="107">
        <v>1570</v>
      </c>
      <c r="V134" s="107">
        <v>10</v>
      </c>
      <c r="W134" s="107">
        <v>1</v>
      </c>
      <c r="X134" s="107">
        <v>2022</v>
      </c>
      <c r="Y134" s="107">
        <v>362</v>
      </c>
      <c r="Z134" s="107">
        <v>0</v>
      </c>
      <c r="AA134" s="107" t="s">
        <v>709</v>
      </c>
      <c r="AB134" s="107" t="s">
        <v>867</v>
      </c>
      <c r="AC134" s="107" t="s">
        <v>709</v>
      </c>
      <c r="AD134" s="211" t="s">
        <v>868</v>
      </c>
      <c r="AE134" s="211" t="s">
        <v>697</v>
      </c>
      <c r="AF134" s="211">
        <f t="shared" si="13"/>
        <v>-25</v>
      </c>
      <c r="AG134" s="209">
        <f t="shared" si="14"/>
        <v>570</v>
      </c>
      <c r="AH134" s="210">
        <f t="shared" si="15"/>
        <v>-14250</v>
      </c>
      <c r="AI134" s="211"/>
    </row>
    <row r="135" spans="1:35" ht="15">
      <c r="A135" s="107">
        <v>2022</v>
      </c>
      <c r="B135" s="107">
        <v>259</v>
      </c>
      <c r="C135" s="107" t="s">
        <v>709</v>
      </c>
      <c r="D135" s="189" t="s">
        <v>869</v>
      </c>
      <c r="E135" s="107" t="s">
        <v>405</v>
      </c>
      <c r="F135" s="107" t="s">
        <v>870</v>
      </c>
      <c r="G135" s="207">
        <v>278.16</v>
      </c>
      <c r="H135" s="207">
        <v>50.16</v>
      </c>
      <c r="I135" s="107" t="s">
        <v>119</v>
      </c>
      <c r="J135" s="207">
        <f t="shared" si="12"/>
        <v>228.00000000000003</v>
      </c>
      <c r="K135" s="189" t="s">
        <v>261</v>
      </c>
      <c r="L135" s="107" t="s">
        <v>121</v>
      </c>
      <c r="M135" s="107" t="s">
        <v>871</v>
      </c>
      <c r="N135" s="107" t="s">
        <v>628</v>
      </c>
      <c r="O135" s="107" t="s">
        <v>254</v>
      </c>
      <c r="P135" s="107" t="s">
        <v>255</v>
      </c>
      <c r="Q135" s="107" t="s">
        <v>255</v>
      </c>
      <c r="R135" s="107" t="s">
        <v>178</v>
      </c>
      <c r="S135" s="107" t="s">
        <v>179</v>
      </c>
      <c r="T135" s="107" t="s">
        <v>239</v>
      </c>
      <c r="U135" s="107">
        <v>140</v>
      </c>
      <c r="V135" s="107">
        <v>5</v>
      </c>
      <c r="W135" s="107">
        <v>6</v>
      </c>
      <c r="X135" s="107">
        <v>2022</v>
      </c>
      <c r="Y135" s="107">
        <v>373</v>
      </c>
      <c r="Z135" s="107">
        <v>0</v>
      </c>
      <c r="AA135" s="107" t="s">
        <v>709</v>
      </c>
      <c r="AB135" s="107" t="s">
        <v>872</v>
      </c>
      <c r="AC135" s="107" t="s">
        <v>709</v>
      </c>
      <c r="AD135" s="211" t="s">
        <v>868</v>
      </c>
      <c r="AE135" s="211" t="s">
        <v>697</v>
      </c>
      <c r="AF135" s="211">
        <f t="shared" si="13"/>
        <v>-25</v>
      </c>
      <c r="AG135" s="209">
        <f t="shared" si="14"/>
        <v>228.00000000000003</v>
      </c>
      <c r="AH135" s="210">
        <f t="shared" si="15"/>
        <v>-5700.000000000001</v>
      </c>
      <c r="AI135" s="211"/>
    </row>
    <row r="136" spans="1:35" ht="15">
      <c r="A136" s="107">
        <v>2022</v>
      </c>
      <c r="B136" s="107">
        <v>260</v>
      </c>
      <c r="C136" s="107" t="s">
        <v>709</v>
      </c>
      <c r="D136" s="189" t="s">
        <v>873</v>
      </c>
      <c r="E136" s="107" t="s">
        <v>567</v>
      </c>
      <c r="F136" s="107" t="s">
        <v>874</v>
      </c>
      <c r="G136" s="207">
        <v>692.3</v>
      </c>
      <c r="H136" s="207">
        <v>97.5</v>
      </c>
      <c r="I136" s="107" t="s">
        <v>119</v>
      </c>
      <c r="J136" s="207">
        <f aca="true" t="shared" si="16" ref="J136:J167">IF(I136="SI",G136-H136,G136)</f>
        <v>594.8</v>
      </c>
      <c r="K136" s="189" t="s">
        <v>324</v>
      </c>
      <c r="L136" s="107" t="s">
        <v>121</v>
      </c>
      <c r="M136" s="107" t="s">
        <v>875</v>
      </c>
      <c r="N136" s="107" t="s">
        <v>623</v>
      </c>
      <c r="O136" s="107" t="s">
        <v>326</v>
      </c>
      <c r="P136" s="107" t="s">
        <v>327</v>
      </c>
      <c r="Q136" s="107" t="s">
        <v>327</v>
      </c>
      <c r="R136" s="107" t="s">
        <v>178</v>
      </c>
      <c r="S136" s="107" t="s">
        <v>179</v>
      </c>
      <c r="T136" s="107" t="s">
        <v>239</v>
      </c>
      <c r="U136" s="107">
        <v>140</v>
      </c>
      <c r="V136" s="107">
        <v>5</v>
      </c>
      <c r="W136" s="107">
        <v>1</v>
      </c>
      <c r="X136" s="107">
        <v>2022</v>
      </c>
      <c r="Y136" s="107">
        <v>171</v>
      </c>
      <c r="Z136" s="107">
        <v>0</v>
      </c>
      <c r="AA136" s="107" t="s">
        <v>709</v>
      </c>
      <c r="AB136" s="107" t="s">
        <v>876</v>
      </c>
      <c r="AC136" s="107" t="s">
        <v>709</v>
      </c>
      <c r="AD136" s="211" t="s">
        <v>877</v>
      </c>
      <c r="AE136" s="211" t="s">
        <v>697</v>
      </c>
      <c r="AF136" s="211">
        <f aca="true" t="shared" si="17" ref="AF136:AF167">AE136-AD136</f>
        <v>-27</v>
      </c>
      <c r="AG136" s="209">
        <f aca="true" t="shared" si="18" ref="AG136:AG167">IF(AI136="SI",0,J136)</f>
        <v>594.8</v>
      </c>
      <c r="AH136" s="210">
        <f aca="true" t="shared" si="19" ref="AH136:AH167">AG136*AF136</f>
        <v>-16059.599999999999</v>
      </c>
      <c r="AI136" s="211"/>
    </row>
    <row r="137" spans="1:35" ht="15">
      <c r="A137" s="107">
        <v>2022</v>
      </c>
      <c r="B137" s="107">
        <v>261</v>
      </c>
      <c r="C137" s="107" t="s">
        <v>709</v>
      </c>
      <c r="D137" s="189" t="s">
        <v>878</v>
      </c>
      <c r="E137" s="107" t="s">
        <v>567</v>
      </c>
      <c r="F137" s="107" t="s">
        <v>874</v>
      </c>
      <c r="G137" s="207">
        <v>190.64</v>
      </c>
      <c r="H137" s="207">
        <v>34.38</v>
      </c>
      <c r="I137" s="107" t="s">
        <v>119</v>
      </c>
      <c r="J137" s="207">
        <f t="shared" si="16"/>
        <v>156.26</v>
      </c>
      <c r="K137" s="189" t="s">
        <v>879</v>
      </c>
      <c r="L137" s="107" t="s">
        <v>121</v>
      </c>
      <c r="M137" s="107" t="s">
        <v>880</v>
      </c>
      <c r="N137" s="107" t="s">
        <v>623</v>
      </c>
      <c r="O137" s="107" t="s">
        <v>326</v>
      </c>
      <c r="P137" s="107" t="s">
        <v>327</v>
      </c>
      <c r="Q137" s="107" t="s">
        <v>327</v>
      </c>
      <c r="R137" s="107" t="s">
        <v>178</v>
      </c>
      <c r="S137" s="107" t="s">
        <v>179</v>
      </c>
      <c r="T137" s="107" t="s">
        <v>239</v>
      </c>
      <c r="U137" s="107">
        <v>140</v>
      </c>
      <c r="V137" s="107">
        <v>5</v>
      </c>
      <c r="W137" s="107">
        <v>1</v>
      </c>
      <c r="X137" s="107">
        <v>2022</v>
      </c>
      <c r="Y137" s="107">
        <v>81</v>
      </c>
      <c r="Z137" s="107">
        <v>0</v>
      </c>
      <c r="AA137" s="107" t="s">
        <v>709</v>
      </c>
      <c r="AB137" s="107" t="s">
        <v>881</v>
      </c>
      <c r="AC137" s="107" t="s">
        <v>709</v>
      </c>
      <c r="AD137" s="211" t="s">
        <v>877</v>
      </c>
      <c r="AE137" s="211" t="s">
        <v>697</v>
      </c>
      <c r="AF137" s="211">
        <f t="shared" si="17"/>
        <v>-27</v>
      </c>
      <c r="AG137" s="209">
        <f t="shared" si="18"/>
        <v>156.26</v>
      </c>
      <c r="AH137" s="210">
        <f t="shared" si="19"/>
        <v>-4219.0199999999995</v>
      </c>
      <c r="AI137" s="211"/>
    </row>
    <row r="138" spans="1:35" ht="15">
      <c r="A138" s="107">
        <v>2022</v>
      </c>
      <c r="B138" s="107">
        <v>262</v>
      </c>
      <c r="C138" s="107" t="s">
        <v>709</v>
      </c>
      <c r="D138" s="189" t="s">
        <v>882</v>
      </c>
      <c r="E138" s="107" t="s">
        <v>567</v>
      </c>
      <c r="F138" s="107" t="s">
        <v>874</v>
      </c>
      <c r="G138" s="207">
        <v>193.24</v>
      </c>
      <c r="H138" s="207">
        <v>34.85</v>
      </c>
      <c r="I138" s="107" t="s">
        <v>119</v>
      </c>
      <c r="J138" s="207">
        <f t="shared" si="16"/>
        <v>158.39000000000001</v>
      </c>
      <c r="K138" s="189" t="s">
        <v>879</v>
      </c>
      <c r="L138" s="107" t="s">
        <v>121</v>
      </c>
      <c r="M138" s="107" t="s">
        <v>883</v>
      </c>
      <c r="N138" s="107" t="s">
        <v>623</v>
      </c>
      <c r="O138" s="107" t="s">
        <v>326</v>
      </c>
      <c r="P138" s="107" t="s">
        <v>327</v>
      </c>
      <c r="Q138" s="107" t="s">
        <v>327</v>
      </c>
      <c r="R138" s="107" t="s">
        <v>178</v>
      </c>
      <c r="S138" s="107" t="s">
        <v>179</v>
      </c>
      <c r="T138" s="107" t="s">
        <v>239</v>
      </c>
      <c r="U138" s="107">
        <v>140</v>
      </c>
      <c r="V138" s="107">
        <v>5</v>
      </c>
      <c r="W138" s="107">
        <v>1</v>
      </c>
      <c r="X138" s="107">
        <v>2022</v>
      </c>
      <c r="Y138" s="107">
        <v>82</v>
      </c>
      <c r="Z138" s="107">
        <v>0</v>
      </c>
      <c r="AA138" s="107" t="s">
        <v>709</v>
      </c>
      <c r="AB138" s="107" t="s">
        <v>884</v>
      </c>
      <c r="AC138" s="107" t="s">
        <v>709</v>
      </c>
      <c r="AD138" s="211" t="s">
        <v>885</v>
      </c>
      <c r="AE138" s="211" t="s">
        <v>697</v>
      </c>
      <c r="AF138" s="211">
        <f t="shared" si="17"/>
        <v>-28</v>
      </c>
      <c r="AG138" s="209">
        <f t="shared" si="18"/>
        <v>158.39000000000001</v>
      </c>
      <c r="AH138" s="210">
        <f t="shared" si="19"/>
        <v>-4434.92</v>
      </c>
      <c r="AI138" s="211"/>
    </row>
    <row r="139" spans="1:35" ht="15">
      <c r="A139" s="107">
        <v>2022</v>
      </c>
      <c r="B139" s="107">
        <v>263</v>
      </c>
      <c r="C139" s="107" t="s">
        <v>709</v>
      </c>
      <c r="D139" s="189" t="s">
        <v>886</v>
      </c>
      <c r="E139" s="107" t="s">
        <v>567</v>
      </c>
      <c r="F139" s="107" t="s">
        <v>874</v>
      </c>
      <c r="G139" s="207">
        <v>182.8</v>
      </c>
      <c r="H139" s="207">
        <v>32.96</v>
      </c>
      <c r="I139" s="107" t="s">
        <v>119</v>
      </c>
      <c r="J139" s="207">
        <f t="shared" si="16"/>
        <v>149.84</v>
      </c>
      <c r="K139" s="189" t="s">
        <v>879</v>
      </c>
      <c r="L139" s="107" t="s">
        <v>121</v>
      </c>
      <c r="M139" s="107" t="s">
        <v>887</v>
      </c>
      <c r="N139" s="107" t="s">
        <v>623</v>
      </c>
      <c r="O139" s="107" t="s">
        <v>326</v>
      </c>
      <c r="P139" s="107" t="s">
        <v>327</v>
      </c>
      <c r="Q139" s="107" t="s">
        <v>327</v>
      </c>
      <c r="R139" s="107" t="s">
        <v>178</v>
      </c>
      <c r="S139" s="107" t="s">
        <v>179</v>
      </c>
      <c r="T139" s="107" t="s">
        <v>239</v>
      </c>
      <c r="U139" s="107">
        <v>140</v>
      </c>
      <c r="V139" s="107">
        <v>5</v>
      </c>
      <c r="W139" s="107">
        <v>1</v>
      </c>
      <c r="X139" s="107">
        <v>2022</v>
      </c>
      <c r="Y139" s="107">
        <v>83</v>
      </c>
      <c r="Z139" s="107">
        <v>0</v>
      </c>
      <c r="AA139" s="107" t="s">
        <v>709</v>
      </c>
      <c r="AB139" s="107" t="s">
        <v>888</v>
      </c>
      <c r="AC139" s="107" t="s">
        <v>709</v>
      </c>
      <c r="AD139" s="211" t="s">
        <v>877</v>
      </c>
      <c r="AE139" s="211" t="s">
        <v>697</v>
      </c>
      <c r="AF139" s="211">
        <f t="shared" si="17"/>
        <v>-27</v>
      </c>
      <c r="AG139" s="209">
        <f t="shared" si="18"/>
        <v>149.84</v>
      </c>
      <c r="AH139" s="210">
        <f t="shared" si="19"/>
        <v>-4045.6800000000003</v>
      </c>
      <c r="AI139" s="211"/>
    </row>
    <row r="140" spans="1:35" ht="15">
      <c r="A140" s="107">
        <v>2022</v>
      </c>
      <c r="B140" s="107">
        <v>264</v>
      </c>
      <c r="C140" s="107" t="s">
        <v>709</v>
      </c>
      <c r="D140" s="189" t="s">
        <v>889</v>
      </c>
      <c r="E140" s="107" t="s">
        <v>567</v>
      </c>
      <c r="F140" s="107" t="s">
        <v>874</v>
      </c>
      <c r="G140" s="207">
        <v>140.3</v>
      </c>
      <c r="H140" s="207">
        <v>25.3</v>
      </c>
      <c r="I140" s="107" t="s">
        <v>119</v>
      </c>
      <c r="J140" s="207">
        <f t="shared" si="16"/>
        <v>115.00000000000001</v>
      </c>
      <c r="K140" s="189" t="s">
        <v>359</v>
      </c>
      <c r="L140" s="107" t="s">
        <v>121</v>
      </c>
      <c r="M140" s="107" t="s">
        <v>890</v>
      </c>
      <c r="N140" s="107" t="s">
        <v>623</v>
      </c>
      <c r="O140" s="107" t="s">
        <v>326</v>
      </c>
      <c r="P140" s="107" t="s">
        <v>327</v>
      </c>
      <c r="Q140" s="107" t="s">
        <v>327</v>
      </c>
      <c r="R140" s="107" t="s">
        <v>178</v>
      </c>
      <c r="S140" s="107" t="s">
        <v>179</v>
      </c>
      <c r="T140" s="107" t="s">
        <v>256</v>
      </c>
      <c r="U140" s="107">
        <v>1570</v>
      </c>
      <c r="V140" s="107">
        <v>5</v>
      </c>
      <c r="W140" s="107">
        <v>1</v>
      </c>
      <c r="X140" s="107">
        <v>2022</v>
      </c>
      <c r="Y140" s="107">
        <v>87</v>
      </c>
      <c r="Z140" s="107">
        <v>0</v>
      </c>
      <c r="AA140" s="107" t="s">
        <v>709</v>
      </c>
      <c r="AB140" s="107" t="s">
        <v>891</v>
      </c>
      <c r="AC140" s="107" t="s">
        <v>709</v>
      </c>
      <c r="AD140" s="211" t="s">
        <v>885</v>
      </c>
      <c r="AE140" s="211" t="s">
        <v>697</v>
      </c>
      <c r="AF140" s="211">
        <f t="shared" si="17"/>
        <v>-28</v>
      </c>
      <c r="AG140" s="209">
        <f t="shared" si="18"/>
        <v>115.00000000000001</v>
      </c>
      <c r="AH140" s="210">
        <f t="shared" si="19"/>
        <v>-3220.0000000000005</v>
      </c>
      <c r="AI140" s="211"/>
    </row>
    <row r="141" spans="1:35" ht="15">
      <c r="A141" s="107">
        <v>2022</v>
      </c>
      <c r="B141" s="107">
        <v>265</v>
      </c>
      <c r="C141" s="107" t="s">
        <v>709</v>
      </c>
      <c r="D141" s="189" t="s">
        <v>892</v>
      </c>
      <c r="E141" s="107" t="s">
        <v>567</v>
      </c>
      <c r="F141" s="107" t="s">
        <v>893</v>
      </c>
      <c r="G141" s="207">
        <v>73.2</v>
      </c>
      <c r="H141" s="207">
        <v>13.2</v>
      </c>
      <c r="I141" s="107" t="s">
        <v>119</v>
      </c>
      <c r="J141" s="207">
        <f t="shared" si="16"/>
        <v>60</v>
      </c>
      <c r="K141" s="189" t="s">
        <v>600</v>
      </c>
      <c r="L141" s="107" t="s">
        <v>121</v>
      </c>
      <c r="M141" s="107" t="s">
        <v>894</v>
      </c>
      <c r="N141" s="107" t="s">
        <v>623</v>
      </c>
      <c r="O141" s="107" t="s">
        <v>326</v>
      </c>
      <c r="P141" s="107" t="s">
        <v>327</v>
      </c>
      <c r="Q141" s="107" t="s">
        <v>327</v>
      </c>
      <c r="R141" s="107" t="s">
        <v>178</v>
      </c>
      <c r="S141" s="107" t="s">
        <v>179</v>
      </c>
      <c r="T141" s="107" t="s">
        <v>279</v>
      </c>
      <c r="U141" s="107">
        <v>1680</v>
      </c>
      <c r="V141" s="107">
        <v>5</v>
      </c>
      <c r="W141" s="107">
        <v>1</v>
      </c>
      <c r="X141" s="107">
        <v>2022</v>
      </c>
      <c r="Y141" s="107">
        <v>161</v>
      </c>
      <c r="Z141" s="107">
        <v>0</v>
      </c>
      <c r="AA141" s="107" t="s">
        <v>709</v>
      </c>
      <c r="AB141" s="107" t="s">
        <v>895</v>
      </c>
      <c r="AC141" s="107" t="s">
        <v>709</v>
      </c>
      <c r="AD141" s="211" t="s">
        <v>885</v>
      </c>
      <c r="AE141" s="211" t="s">
        <v>697</v>
      </c>
      <c r="AF141" s="211">
        <f t="shared" si="17"/>
        <v>-28</v>
      </c>
      <c r="AG141" s="209">
        <f t="shared" si="18"/>
        <v>60</v>
      </c>
      <c r="AH141" s="210">
        <f t="shared" si="19"/>
        <v>-1680</v>
      </c>
      <c r="AI141" s="211"/>
    </row>
    <row r="142" spans="1:35" ht="15">
      <c r="A142" s="107">
        <v>2022</v>
      </c>
      <c r="B142" s="107">
        <v>266</v>
      </c>
      <c r="C142" s="107" t="s">
        <v>709</v>
      </c>
      <c r="D142" s="189" t="s">
        <v>896</v>
      </c>
      <c r="E142" s="107" t="s">
        <v>567</v>
      </c>
      <c r="F142" s="107" t="s">
        <v>893</v>
      </c>
      <c r="G142" s="207">
        <v>73.2</v>
      </c>
      <c r="H142" s="207">
        <v>13.2</v>
      </c>
      <c r="I142" s="107" t="s">
        <v>119</v>
      </c>
      <c r="J142" s="207">
        <f t="shared" si="16"/>
        <v>60</v>
      </c>
      <c r="K142" s="189" t="s">
        <v>600</v>
      </c>
      <c r="L142" s="107" t="s">
        <v>121</v>
      </c>
      <c r="M142" s="107" t="s">
        <v>897</v>
      </c>
      <c r="N142" s="107" t="s">
        <v>623</v>
      </c>
      <c r="O142" s="107" t="s">
        <v>326</v>
      </c>
      <c r="P142" s="107" t="s">
        <v>327</v>
      </c>
      <c r="Q142" s="107" t="s">
        <v>327</v>
      </c>
      <c r="R142" s="107" t="s">
        <v>178</v>
      </c>
      <c r="S142" s="107" t="s">
        <v>179</v>
      </c>
      <c r="T142" s="107" t="s">
        <v>256</v>
      </c>
      <c r="U142" s="107">
        <v>1570</v>
      </c>
      <c r="V142" s="107">
        <v>5</v>
      </c>
      <c r="W142" s="107">
        <v>1</v>
      </c>
      <c r="X142" s="107">
        <v>2022</v>
      </c>
      <c r="Y142" s="107">
        <v>160</v>
      </c>
      <c r="Z142" s="107">
        <v>0</v>
      </c>
      <c r="AA142" s="107" t="s">
        <v>709</v>
      </c>
      <c r="AB142" s="107" t="s">
        <v>898</v>
      </c>
      <c r="AC142" s="107" t="s">
        <v>709</v>
      </c>
      <c r="AD142" s="211" t="s">
        <v>885</v>
      </c>
      <c r="AE142" s="211" t="s">
        <v>697</v>
      </c>
      <c r="AF142" s="211">
        <f t="shared" si="17"/>
        <v>-28</v>
      </c>
      <c r="AG142" s="209">
        <f t="shared" si="18"/>
        <v>60</v>
      </c>
      <c r="AH142" s="210">
        <f t="shared" si="19"/>
        <v>-1680</v>
      </c>
      <c r="AI142" s="211"/>
    </row>
    <row r="143" spans="1:35" ht="15">
      <c r="A143" s="107">
        <v>2022</v>
      </c>
      <c r="B143" s="107">
        <v>267</v>
      </c>
      <c r="C143" s="107" t="s">
        <v>709</v>
      </c>
      <c r="D143" s="189" t="s">
        <v>899</v>
      </c>
      <c r="E143" s="107" t="s">
        <v>603</v>
      </c>
      <c r="F143" s="107" t="s">
        <v>900</v>
      </c>
      <c r="G143" s="207">
        <v>1358.24</v>
      </c>
      <c r="H143" s="207">
        <v>64.68</v>
      </c>
      <c r="I143" s="107" t="s">
        <v>119</v>
      </c>
      <c r="J143" s="207">
        <f t="shared" si="16"/>
        <v>1293.56</v>
      </c>
      <c r="K143" s="189" t="s">
        <v>275</v>
      </c>
      <c r="L143" s="107" t="s">
        <v>121</v>
      </c>
      <c r="M143" s="107" t="s">
        <v>901</v>
      </c>
      <c r="N143" s="107" t="s">
        <v>858</v>
      </c>
      <c r="O143" s="107" t="s">
        <v>277</v>
      </c>
      <c r="P143" s="107" t="s">
        <v>278</v>
      </c>
      <c r="Q143" s="107" t="s">
        <v>278</v>
      </c>
      <c r="R143" s="107" t="s">
        <v>178</v>
      </c>
      <c r="S143" s="107" t="s">
        <v>179</v>
      </c>
      <c r="T143" s="107" t="s">
        <v>279</v>
      </c>
      <c r="U143" s="107">
        <v>1680</v>
      </c>
      <c r="V143" s="107">
        <v>5</v>
      </c>
      <c r="W143" s="107">
        <v>3</v>
      </c>
      <c r="X143" s="107">
        <v>2022</v>
      </c>
      <c r="Y143" s="107">
        <v>19</v>
      </c>
      <c r="Z143" s="107">
        <v>0</v>
      </c>
      <c r="AA143" s="107" t="s">
        <v>709</v>
      </c>
      <c r="AB143" s="107" t="s">
        <v>902</v>
      </c>
      <c r="AC143" s="107" t="s">
        <v>709</v>
      </c>
      <c r="AD143" s="211" t="s">
        <v>903</v>
      </c>
      <c r="AE143" s="211" t="s">
        <v>697</v>
      </c>
      <c r="AF143" s="211">
        <f t="shared" si="17"/>
        <v>-24</v>
      </c>
      <c r="AG143" s="209">
        <f t="shared" si="18"/>
        <v>1293.56</v>
      </c>
      <c r="AH143" s="210">
        <f t="shared" si="19"/>
        <v>-31045.44</v>
      </c>
      <c r="AI143" s="211"/>
    </row>
    <row r="144" spans="1:35" ht="15">
      <c r="A144" s="107">
        <v>2022</v>
      </c>
      <c r="B144" s="107">
        <v>268</v>
      </c>
      <c r="C144" s="107" t="s">
        <v>709</v>
      </c>
      <c r="D144" s="189" t="s">
        <v>904</v>
      </c>
      <c r="E144" s="107" t="s">
        <v>603</v>
      </c>
      <c r="F144" s="107" t="s">
        <v>905</v>
      </c>
      <c r="G144" s="207">
        <v>441.66</v>
      </c>
      <c r="H144" s="207">
        <v>21.03</v>
      </c>
      <c r="I144" s="107" t="s">
        <v>119</v>
      </c>
      <c r="J144" s="207">
        <f t="shared" si="16"/>
        <v>420.63</v>
      </c>
      <c r="K144" s="189" t="s">
        <v>275</v>
      </c>
      <c r="L144" s="107" t="s">
        <v>121</v>
      </c>
      <c r="M144" s="107" t="s">
        <v>906</v>
      </c>
      <c r="N144" s="107" t="s">
        <v>858</v>
      </c>
      <c r="O144" s="107" t="s">
        <v>277</v>
      </c>
      <c r="P144" s="107" t="s">
        <v>278</v>
      </c>
      <c r="Q144" s="107" t="s">
        <v>278</v>
      </c>
      <c r="R144" s="107" t="s">
        <v>178</v>
      </c>
      <c r="S144" s="107" t="s">
        <v>179</v>
      </c>
      <c r="T144" s="107" t="s">
        <v>200</v>
      </c>
      <c r="U144" s="107">
        <v>470</v>
      </c>
      <c r="V144" s="107">
        <v>5</v>
      </c>
      <c r="W144" s="107">
        <v>2</v>
      </c>
      <c r="X144" s="107">
        <v>2022</v>
      </c>
      <c r="Y144" s="107">
        <v>17</v>
      </c>
      <c r="Z144" s="107">
        <v>0</v>
      </c>
      <c r="AA144" s="107" t="s">
        <v>709</v>
      </c>
      <c r="AB144" s="107" t="s">
        <v>907</v>
      </c>
      <c r="AC144" s="107" t="s">
        <v>709</v>
      </c>
      <c r="AD144" s="211" t="s">
        <v>903</v>
      </c>
      <c r="AE144" s="211" t="s">
        <v>697</v>
      </c>
      <c r="AF144" s="211">
        <f t="shared" si="17"/>
        <v>-24</v>
      </c>
      <c r="AG144" s="209">
        <f t="shared" si="18"/>
        <v>420.63</v>
      </c>
      <c r="AH144" s="210">
        <f t="shared" si="19"/>
        <v>-10095.119999999999</v>
      </c>
      <c r="AI144" s="211"/>
    </row>
    <row r="145" spans="1:35" ht="15">
      <c r="A145" s="107">
        <v>2022</v>
      </c>
      <c r="B145" s="107">
        <v>269</v>
      </c>
      <c r="C145" s="107" t="s">
        <v>709</v>
      </c>
      <c r="D145" s="189" t="s">
        <v>908</v>
      </c>
      <c r="E145" s="107" t="s">
        <v>603</v>
      </c>
      <c r="F145" s="107" t="s">
        <v>909</v>
      </c>
      <c r="G145" s="207">
        <v>1043.42</v>
      </c>
      <c r="H145" s="207">
        <v>49.69</v>
      </c>
      <c r="I145" s="107" t="s">
        <v>119</v>
      </c>
      <c r="J145" s="207">
        <f t="shared" si="16"/>
        <v>993.73</v>
      </c>
      <c r="K145" s="189" t="s">
        <v>275</v>
      </c>
      <c r="L145" s="107" t="s">
        <v>121</v>
      </c>
      <c r="M145" s="107" t="s">
        <v>910</v>
      </c>
      <c r="N145" s="107" t="s">
        <v>858</v>
      </c>
      <c r="O145" s="107" t="s">
        <v>277</v>
      </c>
      <c r="P145" s="107" t="s">
        <v>278</v>
      </c>
      <c r="Q145" s="107" t="s">
        <v>278</v>
      </c>
      <c r="R145" s="107" t="s">
        <v>178</v>
      </c>
      <c r="S145" s="107" t="s">
        <v>179</v>
      </c>
      <c r="T145" s="107" t="s">
        <v>256</v>
      </c>
      <c r="U145" s="107">
        <v>1570</v>
      </c>
      <c r="V145" s="107">
        <v>5</v>
      </c>
      <c r="W145" s="107">
        <v>3</v>
      </c>
      <c r="X145" s="107">
        <v>2022</v>
      </c>
      <c r="Y145" s="107">
        <v>18</v>
      </c>
      <c r="Z145" s="107">
        <v>0</v>
      </c>
      <c r="AA145" s="107" t="s">
        <v>709</v>
      </c>
      <c r="AB145" s="107" t="s">
        <v>911</v>
      </c>
      <c r="AC145" s="107" t="s">
        <v>709</v>
      </c>
      <c r="AD145" s="211" t="s">
        <v>903</v>
      </c>
      <c r="AE145" s="211" t="s">
        <v>697</v>
      </c>
      <c r="AF145" s="211">
        <f t="shared" si="17"/>
        <v>-24</v>
      </c>
      <c r="AG145" s="209">
        <f t="shared" si="18"/>
        <v>993.73</v>
      </c>
      <c r="AH145" s="210">
        <f t="shared" si="19"/>
        <v>-23849.52</v>
      </c>
      <c r="AI145" s="211"/>
    </row>
    <row r="146" spans="1:35" ht="15">
      <c r="A146" s="107">
        <v>2022</v>
      </c>
      <c r="B146" s="107">
        <v>270</v>
      </c>
      <c r="C146" s="107" t="s">
        <v>709</v>
      </c>
      <c r="D146" s="189" t="s">
        <v>912</v>
      </c>
      <c r="E146" s="107" t="s">
        <v>603</v>
      </c>
      <c r="F146" s="107" t="s">
        <v>913</v>
      </c>
      <c r="G146" s="207">
        <v>643.13</v>
      </c>
      <c r="H146" s="207">
        <v>30.63</v>
      </c>
      <c r="I146" s="107" t="s">
        <v>119</v>
      </c>
      <c r="J146" s="207">
        <f t="shared" si="16"/>
        <v>612.5</v>
      </c>
      <c r="K146" s="189" t="s">
        <v>275</v>
      </c>
      <c r="L146" s="107" t="s">
        <v>121</v>
      </c>
      <c r="M146" s="107" t="s">
        <v>914</v>
      </c>
      <c r="N146" s="107" t="s">
        <v>858</v>
      </c>
      <c r="O146" s="107" t="s">
        <v>277</v>
      </c>
      <c r="P146" s="107" t="s">
        <v>278</v>
      </c>
      <c r="Q146" s="107" t="s">
        <v>278</v>
      </c>
      <c r="R146" s="107" t="s">
        <v>178</v>
      </c>
      <c r="S146" s="107" t="s">
        <v>179</v>
      </c>
      <c r="T146" s="107" t="s">
        <v>239</v>
      </c>
      <c r="U146" s="107">
        <v>140</v>
      </c>
      <c r="V146" s="107">
        <v>5</v>
      </c>
      <c r="W146" s="107">
        <v>5</v>
      </c>
      <c r="X146" s="107">
        <v>2022</v>
      </c>
      <c r="Y146" s="107">
        <v>13</v>
      </c>
      <c r="Z146" s="107">
        <v>0</v>
      </c>
      <c r="AA146" s="107" t="s">
        <v>709</v>
      </c>
      <c r="AB146" s="107" t="s">
        <v>915</v>
      </c>
      <c r="AC146" s="107" t="s">
        <v>709</v>
      </c>
      <c r="AD146" s="211" t="s">
        <v>903</v>
      </c>
      <c r="AE146" s="211" t="s">
        <v>697</v>
      </c>
      <c r="AF146" s="211">
        <f t="shared" si="17"/>
        <v>-24</v>
      </c>
      <c r="AG146" s="209">
        <f t="shared" si="18"/>
        <v>612.5</v>
      </c>
      <c r="AH146" s="210">
        <f t="shared" si="19"/>
        <v>-14700</v>
      </c>
      <c r="AI146" s="211"/>
    </row>
    <row r="147" spans="1:35" ht="15">
      <c r="A147" s="107">
        <v>2022</v>
      </c>
      <c r="B147" s="107">
        <v>271</v>
      </c>
      <c r="C147" s="107" t="s">
        <v>709</v>
      </c>
      <c r="D147" s="189" t="s">
        <v>916</v>
      </c>
      <c r="E147" s="107" t="s">
        <v>603</v>
      </c>
      <c r="F147" s="107" t="s">
        <v>917</v>
      </c>
      <c r="G147" s="207">
        <v>220.65</v>
      </c>
      <c r="H147" s="207">
        <v>10.51</v>
      </c>
      <c r="I147" s="107" t="s">
        <v>119</v>
      </c>
      <c r="J147" s="207">
        <f t="shared" si="16"/>
        <v>210.14000000000001</v>
      </c>
      <c r="K147" s="189" t="s">
        <v>275</v>
      </c>
      <c r="L147" s="107" t="s">
        <v>121</v>
      </c>
      <c r="M147" s="107" t="s">
        <v>918</v>
      </c>
      <c r="N147" s="107" t="s">
        <v>858</v>
      </c>
      <c r="O147" s="107" t="s">
        <v>277</v>
      </c>
      <c r="P147" s="107" t="s">
        <v>278</v>
      </c>
      <c r="Q147" s="107" t="s">
        <v>278</v>
      </c>
      <c r="R147" s="107" t="s">
        <v>178</v>
      </c>
      <c r="S147" s="107" t="s">
        <v>179</v>
      </c>
      <c r="T147" s="107" t="s">
        <v>296</v>
      </c>
      <c r="U147" s="107">
        <v>2340</v>
      </c>
      <c r="V147" s="107">
        <v>10</v>
      </c>
      <c r="W147" s="107">
        <v>2</v>
      </c>
      <c r="X147" s="107">
        <v>2022</v>
      </c>
      <c r="Y147" s="107">
        <v>21</v>
      </c>
      <c r="Z147" s="107">
        <v>0</v>
      </c>
      <c r="AA147" s="107" t="s">
        <v>709</v>
      </c>
      <c r="AB147" s="107" t="s">
        <v>919</v>
      </c>
      <c r="AC147" s="107" t="s">
        <v>709</v>
      </c>
      <c r="AD147" s="211" t="s">
        <v>903</v>
      </c>
      <c r="AE147" s="211" t="s">
        <v>697</v>
      </c>
      <c r="AF147" s="211">
        <f t="shared" si="17"/>
        <v>-24</v>
      </c>
      <c r="AG147" s="209">
        <f t="shared" si="18"/>
        <v>210.14000000000001</v>
      </c>
      <c r="AH147" s="210">
        <f t="shared" si="19"/>
        <v>-5043.360000000001</v>
      </c>
      <c r="AI147" s="211"/>
    </row>
    <row r="148" spans="1:35" ht="15">
      <c r="A148" s="107">
        <v>2022</v>
      </c>
      <c r="B148" s="107">
        <v>272</v>
      </c>
      <c r="C148" s="107" t="s">
        <v>709</v>
      </c>
      <c r="D148" s="189" t="s">
        <v>920</v>
      </c>
      <c r="E148" s="107" t="s">
        <v>603</v>
      </c>
      <c r="F148" s="107" t="s">
        <v>921</v>
      </c>
      <c r="G148" s="207">
        <v>571.62</v>
      </c>
      <c r="H148" s="207">
        <v>27.22</v>
      </c>
      <c r="I148" s="107" t="s">
        <v>119</v>
      </c>
      <c r="J148" s="207">
        <f t="shared" si="16"/>
        <v>544.4</v>
      </c>
      <c r="K148" s="189" t="s">
        <v>275</v>
      </c>
      <c r="L148" s="107" t="s">
        <v>121</v>
      </c>
      <c r="M148" s="107" t="s">
        <v>922</v>
      </c>
      <c r="N148" s="107" t="s">
        <v>858</v>
      </c>
      <c r="O148" s="107" t="s">
        <v>277</v>
      </c>
      <c r="P148" s="107" t="s">
        <v>278</v>
      </c>
      <c r="Q148" s="107" t="s">
        <v>278</v>
      </c>
      <c r="R148" s="107" t="s">
        <v>178</v>
      </c>
      <c r="S148" s="107" t="s">
        <v>179</v>
      </c>
      <c r="T148" s="107" t="s">
        <v>296</v>
      </c>
      <c r="U148" s="107">
        <v>2340</v>
      </c>
      <c r="V148" s="107">
        <v>5</v>
      </c>
      <c r="W148" s="107">
        <v>2</v>
      </c>
      <c r="X148" s="107">
        <v>2022</v>
      </c>
      <c r="Y148" s="107">
        <v>20</v>
      </c>
      <c r="Z148" s="107">
        <v>0</v>
      </c>
      <c r="AA148" s="107" t="s">
        <v>709</v>
      </c>
      <c r="AB148" s="107" t="s">
        <v>923</v>
      </c>
      <c r="AC148" s="107" t="s">
        <v>709</v>
      </c>
      <c r="AD148" s="211" t="s">
        <v>903</v>
      </c>
      <c r="AE148" s="211" t="s">
        <v>697</v>
      </c>
      <c r="AF148" s="211">
        <f t="shared" si="17"/>
        <v>-24</v>
      </c>
      <c r="AG148" s="209">
        <f t="shared" si="18"/>
        <v>544.4</v>
      </c>
      <c r="AH148" s="210">
        <f t="shared" si="19"/>
        <v>-13065.599999999999</v>
      </c>
      <c r="AI148" s="211"/>
    </row>
    <row r="149" spans="1:35" ht="15">
      <c r="A149" s="107">
        <v>2022</v>
      </c>
      <c r="B149" s="107">
        <v>272</v>
      </c>
      <c r="C149" s="107" t="s">
        <v>709</v>
      </c>
      <c r="D149" s="189" t="s">
        <v>920</v>
      </c>
      <c r="E149" s="107" t="s">
        <v>603</v>
      </c>
      <c r="F149" s="107" t="s">
        <v>921</v>
      </c>
      <c r="G149" s="207">
        <v>95.72</v>
      </c>
      <c r="H149" s="207">
        <v>4.56</v>
      </c>
      <c r="I149" s="107" t="s">
        <v>119</v>
      </c>
      <c r="J149" s="207">
        <f t="shared" si="16"/>
        <v>91.16</v>
      </c>
      <c r="K149" s="189" t="s">
        <v>275</v>
      </c>
      <c r="L149" s="107" t="s">
        <v>121</v>
      </c>
      <c r="M149" s="107" t="s">
        <v>922</v>
      </c>
      <c r="N149" s="107" t="s">
        <v>858</v>
      </c>
      <c r="O149" s="107" t="s">
        <v>277</v>
      </c>
      <c r="P149" s="107" t="s">
        <v>278</v>
      </c>
      <c r="Q149" s="107" t="s">
        <v>278</v>
      </c>
      <c r="R149" s="107" t="s">
        <v>178</v>
      </c>
      <c r="S149" s="107" t="s">
        <v>179</v>
      </c>
      <c r="T149" s="107" t="s">
        <v>296</v>
      </c>
      <c r="U149" s="107">
        <v>2340</v>
      </c>
      <c r="V149" s="107">
        <v>10</v>
      </c>
      <c r="W149" s="107">
        <v>2</v>
      </c>
      <c r="X149" s="107">
        <v>2022</v>
      </c>
      <c r="Y149" s="107">
        <v>21</v>
      </c>
      <c r="Z149" s="107">
        <v>0</v>
      </c>
      <c r="AA149" s="107" t="s">
        <v>709</v>
      </c>
      <c r="AB149" s="107" t="s">
        <v>924</v>
      </c>
      <c r="AC149" s="107" t="s">
        <v>709</v>
      </c>
      <c r="AD149" s="211" t="s">
        <v>903</v>
      </c>
      <c r="AE149" s="211" t="s">
        <v>697</v>
      </c>
      <c r="AF149" s="211">
        <f t="shared" si="17"/>
        <v>-24</v>
      </c>
      <c r="AG149" s="209">
        <f t="shared" si="18"/>
        <v>91.16</v>
      </c>
      <c r="AH149" s="210">
        <f t="shared" si="19"/>
        <v>-2187.84</v>
      </c>
      <c r="AI149" s="211"/>
    </row>
    <row r="150" spans="1:35" ht="15">
      <c r="A150" s="107">
        <v>2022</v>
      </c>
      <c r="B150" s="107">
        <v>273</v>
      </c>
      <c r="C150" s="107" t="s">
        <v>925</v>
      </c>
      <c r="D150" s="189" t="s">
        <v>926</v>
      </c>
      <c r="E150" s="107" t="s">
        <v>697</v>
      </c>
      <c r="F150" s="107" t="s">
        <v>927</v>
      </c>
      <c r="G150" s="207">
        <v>51.24</v>
      </c>
      <c r="H150" s="207">
        <v>9.24</v>
      </c>
      <c r="I150" s="107" t="s">
        <v>119</v>
      </c>
      <c r="J150" s="207">
        <f t="shared" si="16"/>
        <v>42</v>
      </c>
      <c r="K150" s="189" t="s">
        <v>161</v>
      </c>
      <c r="L150" s="107" t="s">
        <v>121</v>
      </c>
      <c r="M150" s="107" t="s">
        <v>928</v>
      </c>
      <c r="N150" s="107" t="s">
        <v>803</v>
      </c>
      <c r="O150" s="107" t="s">
        <v>929</v>
      </c>
      <c r="P150" s="107" t="s">
        <v>930</v>
      </c>
      <c r="Q150" s="107" t="s">
        <v>930</v>
      </c>
      <c r="R150" s="107" t="s">
        <v>931</v>
      </c>
      <c r="S150" s="107" t="s">
        <v>931</v>
      </c>
      <c r="T150" s="107" t="s">
        <v>161</v>
      </c>
      <c r="U150" s="107">
        <v>0</v>
      </c>
      <c r="V150" s="107">
        <v>0</v>
      </c>
      <c r="W150" s="107">
        <v>0</v>
      </c>
      <c r="X150" s="107">
        <v>0</v>
      </c>
      <c r="Y150" s="107">
        <v>0</v>
      </c>
      <c r="Z150" s="107">
        <v>0</v>
      </c>
      <c r="AA150" s="107" t="s">
        <v>161</v>
      </c>
      <c r="AB150" s="107" t="s">
        <v>602</v>
      </c>
      <c r="AC150" s="107" t="s">
        <v>925</v>
      </c>
      <c r="AD150" s="211" t="s">
        <v>932</v>
      </c>
      <c r="AE150" s="211" t="s">
        <v>925</v>
      </c>
      <c r="AF150" s="211">
        <f t="shared" si="17"/>
        <v>-24</v>
      </c>
      <c r="AG150" s="209">
        <f t="shared" si="18"/>
        <v>42</v>
      </c>
      <c r="AH150" s="210">
        <f t="shared" si="19"/>
        <v>-1008</v>
      </c>
      <c r="AI150" s="211"/>
    </row>
    <row r="151" spans="1:35" ht="15">
      <c r="A151" s="107">
        <v>2022</v>
      </c>
      <c r="B151" s="107">
        <v>274</v>
      </c>
      <c r="C151" s="107" t="s">
        <v>925</v>
      </c>
      <c r="D151" s="189" t="s">
        <v>933</v>
      </c>
      <c r="E151" s="107" t="s">
        <v>803</v>
      </c>
      <c r="F151" s="107" t="s">
        <v>315</v>
      </c>
      <c r="G151" s="207">
        <v>128.52</v>
      </c>
      <c r="H151" s="207">
        <v>23.18</v>
      </c>
      <c r="I151" s="107" t="s">
        <v>119</v>
      </c>
      <c r="J151" s="207">
        <f t="shared" si="16"/>
        <v>105.34</v>
      </c>
      <c r="K151" s="189" t="s">
        <v>161</v>
      </c>
      <c r="L151" s="107" t="s">
        <v>121</v>
      </c>
      <c r="M151" s="107" t="s">
        <v>934</v>
      </c>
      <c r="N151" s="107" t="s">
        <v>935</v>
      </c>
      <c r="O151" s="107" t="s">
        <v>317</v>
      </c>
      <c r="P151" s="107" t="s">
        <v>318</v>
      </c>
      <c r="Q151" s="107" t="s">
        <v>318</v>
      </c>
      <c r="R151" s="107" t="s">
        <v>178</v>
      </c>
      <c r="S151" s="107" t="s">
        <v>179</v>
      </c>
      <c r="T151" s="107" t="s">
        <v>319</v>
      </c>
      <c r="U151" s="107">
        <v>1890</v>
      </c>
      <c r="V151" s="107">
        <v>15</v>
      </c>
      <c r="W151" s="107">
        <v>1</v>
      </c>
      <c r="X151" s="107">
        <v>2022</v>
      </c>
      <c r="Y151" s="107">
        <v>12</v>
      </c>
      <c r="Z151" s="107">
        <v>0</v>
      </c>
      <c r="AA151" s="107" t="s">
        <v>857</v>
      </c>
      <c r="AB151" s="107" t="s">
        <v>936</v>
      </c>
      <c r="AC151" s="107" t="s">
        <v>857</v>
      </c>
      <c r="AD151" s="211" t="s">
        <v>937</v>
      </c>
      <c r="AE151" s="211" t="s">
        <v>857</v>
      </c>
      <c r="AF151" s="211">
        <f t="shared" si="17"/>
        <v>-10</v>
      </c>
      <c r="AG151" s="209">
        <f t="shared" si="18"/>
        <v>105.34</v>
      </c>
      <c r="AH151" s="210">
        <f t="shared" si="19"/>
        <v>-1053.4</v>
      </c>
      <c r="AI151" s="211"/>
    </row>
    <row r="152" spans="1:35" ht="15">
      <c r="A152" s="107">
        <v>2022</v>
      </c>
      <c r="B152" s="107">
        <v>275</v>
      </c>
      <c r="C152" s="107" t="s">
        <v>925</v>
      </c>
      <c r="D152" s="189" t="s">
        <v>938</v>
      </c>
      <c r="E152" s="107" t="s">
        <v>697</v>
      </c>
      <c r="F152" s="107" t="s">
        <v>939</v>
      </c>
      <c r="G152" s="207">
        <v>618.54</v>
      </c>
      <c r="H152" s="207">
        <v>111.54</v>
      </c>
      <c r="I152" s="107" t="s">
        <v>119</v>
      </c>
      <c r="J152" s="207">
        <f t="shared" si="16"/>
        <v>506.99999999999994</v>
      </c>
      <c r="K152" s="189" t="s">
        <v>940</v>
      </c>
      <c r="L152" s="107" t="s">
        <v>121</v>
      </c>
      <c r="M152" s="107" t="s">
        <v>941</v>
      </c>
      <c r="N152" s="107" t="s">
        <v>803</v>
      </c>
      <c r="O152" s="107" t="s">
        <v>176</v>
      </c>
      <c r="P152" s="107" t="s">
        <v>177</v>
      </c>
      <c r="Q152" s="107" t="s">
        <v>177</v>
      </c>
      <c r="R152" s="107" t="s">
        <v>178</v>
      </c>
      <c r="S152" s="107" t="s">
        <v>179</v>
      </c>
      <c r="T152" s="107" t="s">
        <v>239</v>
      </c>
      <c r="U152" s="107">
        <v>140</v>
      </c>
      <c r="V152" s="107">
        <v>25</v>
      </c>
      <c r="W152" s="107">
        <v>1</v>
      </c>
      <c r="X152" s="107">
        <v>2022</v>
      </c>
      <c r="Y152" s="107">
        <v>465</v>
      </c>
      <c r="Z152" s="107">
        <v>0</v>
      </c>
      <c r="AA152" s="107" t="s">
        <v>857</v>
      </c>
      <c r="AB152" s="107" t="s">
        <v>942</v>
      </c>
      <c r="AC152" s="107" t="s">
        <v>857</v>
      </c>
      <c r="AD152" s="211" t="s">
        <v>943</v>
      </c>
      <c r="AE152" s="211" t="s">
        <v>857</v>
      </c>
      <c r="AF152" s="211">
        <f t="shared" si="17"/>
        <v>-9</v>
      </c>
      <c r="AG152" s="209">
        <f t="shared" si="18"/>
        <v>506.99999999999994</v>
      </c>
      <c r="AH152" s="210">
        <f t="shared" si="19"/>
        <v>-4562.999999999999</v>
      </c>
      <c r="AI152" s="211"/>
    </row>
    <row r="153" spans="1:35" ht="15">
      <c r="A153" s="107">
        <v>2022</v>
      </c>
      <c r="B153" s="107">
        <v>276</v>
      </c>
      <c r="C153" s="107" t="s">
        <v>925</v>
      </c>
      <c r="D153" s="189" t="s">
        <v>944</v>
      </c>
      <c r="E153" s="107" t="s">
        <v>697</v>
      </c>
      <c r="F153" s="107" t="s">
        <v>945</v>
      </c>
      <c r="G153" s="207">
        <v>2794.41</v>
      </c>
      <c r="H153" s="207">
        <v>503.91</v>
      </c>
      <c r="I153" s="107" t="s">
        <v>119</v>
      </c>
      <c r="J153" s="207">
        <f t="shared" si="16"/>
        <v>2290.5</v>
      </c>
      <c r="K153" s="189" t="s">
        <v>946</v>
      </c>
      <c r="L153" s="107" t="s">
        <v>121</v>
      </c>
      <c r="M153" s="107" t="s">
        <v>947</v>
      </c>
      <c r="N153" s="107" t="s">
        <v>803</v>
      </c>
      <c r="O153" s="107" t="s">
        <v>176</v>
      </c>
      <c r="P153" s="107" t="s">
        <v>177</v>
      </c>
      <c r="Q153" s="107" t="s">
        <v>177</v>
      </c>
      <c r="R153" s="107" t="s">
        <v>178</v>
      </c>
      <c r="S153" s="107" t="s">
        <v>179</v>
      </c>
      <c r="T153" s="107" t="s">
        <v>239</v>
      </c>
      <c r="U153" s="107">
        <v>140</v>
      </c>
      <c r="V153" s="107">
        <v>25</v>
      </c>
      <c r="W153" s="107">
        <v>1</v>
      </c>
      <c r="X153" s="107">
        <v>2022</v>
      </c>
      <c r="Y153" s="107">
        <v>475</v>
      </c>
      <c r="Z153" s="107">
        <v>0</v>
      </c>
      <c r="AA153" s="107" t="s">
        <v>857</v>
      </c>
      <c r="AB153" s="107" t="s">
        <v>948</v>
      </c>
      <c r="AC153" s="107" t="s">
        <v>857</v>
      </c>
      <c r="AD153" s="211" t="s">
        <v>943</v>
      </c>
      <c r="AE153" s="211" t="s">
        <v>857</v>
      </c>
      <c r="AF153" s="211">
        <f t="shared" si="17"/>
        <v>-9</v>
      </c>
      <c r="AG153" s="209">
        <f t="shared" si="18"/>
        <v>2290.5</v>
      </c>
      <c r="AH153" s="210">
        <f t="shared" si="19"/>
        <v>-20614.5</v>
      </c>
      <c r="AI153" s="211"/>
    </row>
    <row r="154" spans="1:35" ht="15">
      <c r="A154" s="107">
        <v>2022</v>
      </c>
      <c r="B154" s="107">
        <v>277</v>
      </c>
      <c r="C154" s="107" t="s">
        <v>925</v>
      </c>
      <c r="D154" s="189" t="s">
        <v>949</v>
      </c>
      <c r="E154" s="107" t="s">
        <v>950</v>
      </c>
      <c r="F154" s="107" t="s">
        <v>951</v>
      </c>
      <c r="G154" s="207">
        <v>854.37</v>
      </c>
      <c r="H154" s="207">
        <v>154.07</v>
      </c>
      <c r="I154" s="107" t="s">
        <v>119</v>
      </c>
      <c r="J154" s="207">
        <f t="shared" si="16"/>
        <v>700.3</v>
      </c>
      <c r="K154" s="189" t="s">
        <v>816</v>
      </c>
      <c r="L154" s="107" t="s">
        <v>121</v>
      </c>
      <c r="M154" s="107" t="s">
        <v>952</v>
      </c>
      <c r="N154" s="107" t="s">
        <v>950</v>
      </c>
      <c r="O154" s="107" t="s">
        <v>374</v>
      </c>
      <c r="P154" s="107" t="s">
        <v>375</v>
      </c>
      <c r="Q154" s="107" t="s">
        <v>375</v>
      </c>
      <c r="R154" s="107" t="s">
        <v>165</v>
      </c>
      <c r="S154" s="107" t="s">
        <v>166</v>
      </c>
      <c r="T154" s="107" t="s">
        <v>376</v>
      </c>
      <c r="U154" s="107">
        <v>2890</v>
      </c>
      <c r="V154" s="107">
        <v>5</v>
      </c>
      <c r="W154" s="107">
        <v>2</v>
      </c>
      <c r="X154" s="107">
        <v>2022</v>
      </c>
      <c r="Y154" s="107">
        <v>192</v>
      </c>
      <c r="Z154" s="107">
        <v>0</v>
      </c>
      <c r="AA154" s="107" t="s">
        <v>857</v>
      </c>
      <c r="AB154" s="107" t="s">
        <v>953</v>
      </c>
      <c r="AC154" s="107" t="s">
        <v>857</v>
      </c>
      <c r="AD154" s="211" t="s">
        <v>954</v>
      </c>
      <c r="AE154" s="211" t="s">
        <v>857</v>
      </c>
      <c r="AF154" s="211">
        <f t="shared" si="17"/>
        <v>-13</v>
      </c>
      <c r="AG154" s="209">
        <f t="shared" si="18"/>
        <v>700.3</v>
      </c>
      <c r="AH154" s="210">
        <f t="shared" si="19"/>
        <v>-9103.9</v>
      </c>
      <c r="AI154" s="211"/>
    </row>
    <row r="155" spans="1:35" ht="15">
      <c r="A155" s="107">
        <v>2022</v>
      </c>
      <c r="B155" s="107">
        <v>278</v>
      </c>
      <c r="C155" s="107" t="s">
        <v>925</v>
      </c>
      <c r="D155" s="189" t="s">
        <v>955</v>
      </c>
      <c r="E155" s="107" t="s">
        <v>439</v>
      </c>
      <c r="F155" s="107" t="s">
        <v>956</v>
      </c>
      <c r="G155" s="207">
        <v>3235.18</v>
      </c>
      <c r="H155" s="207">
        <v>294.11</v>
      </c>
      <c r="I155" s="107" t="s">
        <v>119</v>
      </c>
      <c r="J155" s="207">
        <f t="shared" si="16"/>
        <v>2941.0699999999997</v>
      </c>
      <c r="K155" s="189" t="s">
        <v>161</v>
      </c>
      <c r="L155" s="107" t="s">
        <v>121</v>
      </c>
      <c r="M155" s="107" t="s">
        <v>957</v>
      </c>
      <c r="N155" s="107" t="s">
        <v>603</v>
      </c>
      <c r="O155" s="107" t="s">
        <v>580</v>
      </c>
      <c r="P155" s="107" t="s">
        <v>581</v>
      </c>
      <c r="Q155" s="107" t="s">
        <v>581</v>
      </c>
      <c r="R155" s="107" t="s">
        <v>198</v>
      </c>
      <c r="S155" s="107" t="s">
        <v>199</v>
      </c>
      <c r="T155" s="107" t="s">
        <v>558</v>
      </c>
      <c r="U155" s="107">
        <v>3550</v>
      </c>
      <c r="V155" s="107">
        <v>5</v>
      </c>
      <c r="W155" s="107">
        <v>1</v>
      </c>
      <c r="X155" s="107">
        <v>2022</v>
      </c>
      <c r="Y155" s="107">
        <v>279</v>
      </c>
      <c r="Z155" s="107">
        <v>0</v>
      </c>
      <c r="AA155" s="107" t="s">
        <v>857</v>
      </c>
      <c r="AB155" s="107" t="s">
        <v>958</v>
      </c>
      <c r="AC155" s="107" t="s">
        <v>857</v>
      </c>
      <c r="AD155" s="211" t="s">
        <v>848</v>
      </c>
      <c r="AE155" s="211" t="s">
        <v>857</v>
      </c>
      <c r="AF155" s="211">
        <f t="shared" si="17"/>
        <v>2</v>
      </c>
      <c r="AG155" s="209">
        <f t="shared" si="18"/>
        <v>2941.0699999999997</v>
      </c>
      <c r="AH155" s="210">
        <f t="shared" si="19"/>
        <v>5882.139999999999</v>
      </c>
      <c r="AI155" s="211"/>
    </row>
    <row r="156" spans="1:35" ht="15">
      <c r="A156" s="107">
        <v>2022</v>
      </c>
      <c r="B156" s="107">
        <v>279</v>
      </c>
      <c r="C156" s="107" t="s">
        <v>925</v>
      </c>
      <c r="D156" s="189" t="s">
        <v>959</v>
      </c>
      <c r="E156" s="107" t="s">
        <v>623</v>
      </c>
      <c r="F156" s="107" t="s">
        <v>960</v>
      </c>
      <c r="G156" s="207">
        <v>2827</v>
      </c>
      <c r="H156" s="207">
        <v>257</v>
      </c>
      <c r="I156" s="107" t="s">
        <v>119</v>
      </c>
      <c r="J156" s="207">
        <f t="shared" si="16"/>
        <v>2570</v>
      </c>
      <c r="K156" s="189" t="s">
        <v>161</v>
      </c>
      <c r="L156" s="107" t="s">
        <v>121</v>
      </c>
      <c r="M156" s="107" t="s">
        <v>961</v>
      </c>
      <c r="N156" s="107" t="s">
        <v>709</v>
      </c>
      <c r="O156" s="107" t="s">
        <v>580</v>
      </c>
      <c r="P156" s="107" t="s">
        <v>581</v>
      </c>
      <c r="Q156" s="107" t="s">
        <v>581</v>
      </c>
      <c r="R156" s="107" t="s">
        <v>198</v>
      </c>
      <c r="S156" s="107" t="s">
        <v>199</v>
      </c>
      <c r="T156" s="107" t="s">
        <v>558</v>
      </c>
      <c r="U156" s="107">
        <v>3550</v>
      </c>
      <c r="V156" s="107">
        <v>5</v>
      </c>
      <c r="W156" s="107">
        <v>1</v>
      </c>
      <c r="X156" s="107">
        <v>2022</v>
      </c>
      <c r="Y156" s="107">
        <v>280</v>
      </c>
      <c r="Z156" s="107">
        <v>0</v>
      </c>
      <c r="AA156" s="107" t="s">
        <v>857</v>
      </c>
      <c r="AB156" s="107" t="s">
        <v>962</v>
      </c>
      <c r="AC156" s="107" t="s">
        <v>857</v>
      </c>
      <c r="AD156" s="211" t="s">
        <v>963</v>
      </c>
      <c r="AE156" s="211" t="s">
        <v>857</v>
      </c>
      <c r="AF156" s="211">
        <f t="shared" si="17"/>
        <v>-7</v>
      </c>
      <c r="AG156" s="209">
        <f t="shared" si="18"/>
        <v>2570</v>
      </c>
      <c r="AH156" s="210">
        <f t="shared" si="19"/>
        <v>-17990</v>
      </c>
      <c r="AI156" s="211"/>
    </row>
    <row r="157" spans="1:35" ht="15">
      <c r="A157" s="107">
        <v>2022</v>
      </c>
      <c r="B157" s="107">
        <v>280</v>
      </c>
      <c r="C157" s="107" t="s">
        <v>925</v>
      </c>
      <c r="D157" s="189" t="s">
        <v>964</v>
      </c>
      <c r="E157" s="107" t="s">
        <v>709</v>
      </c>
      <c r="F157" s="107" t="s">
        <v>965</v>
      </c>
      <c r="G157" s="207">
        <v>31.5</v>
      </c>
      <c r="H157" s="207">
        <v>2.86</v>
      </c>
      <c r="I157" s="107" t="s">
        <v>119</v>
      </c>
      <c r="J157" s="207">
        <f t="shared" si="16"/>
        <v>28.64</v>
      </c>
      <c r="K157" s="189" t="s">
        <v>161</v>
      </c>
      <c r="L157" s="107" t="s">
        <v>121</v>
      </c>
      <c r="M157" s="107" t="s">
        <v>966</v>
      </c>
      <c r="N157" s="107" t="s">
        <v>803</v>
      </c>
      <c r="O157" s="107" t="s">
        <v>967</v>
      </c>
      <c r="P157" s="107" t="s">
        <v>968</v>
      </c>
      <c r="Q157" s="107" t="s">
        <v>969</v>
      </c>
      <c r="R157" s="107" t="s">
        <v>198</v>
      </c>
      <c r="S157" s="107" t="s">
        <v>199</v>
      </c>
      <c r="T157" s="107" t="s">
        <v>200</v>
      </c>
      <c r="U157" s="107">
        <v>470</v>
      </c>
      <c r="V157" s="107">
        <v>5</v>
      </c>
      <c r="W157" s="107">
        <v>4</v>
      </c>
      <c r="X157" s="107">
        <v>2022</v>
      </c>
      <c r="Y157" s="107">
        <v>93</v>
      </c>
      <c r="Z157" s="107">
        <v>0</v>
      </c>
      <c r="AA157" s="107" t="s">
        <v>857</v>
      </c>
      <c r="AB157" s="107" t="s">
        <v>970</v>
      </c>
      <c r="AC157" s="107" t="s">
        <v>857</v>
      </c>
      <c r="AD157" s="211" t="s">
        <v>932</v>
      </c>
      <c r="AE157" s="211" t="s">
        <v>857</v>
      </c>
      <c r="AF157" s="211">
        <f t="shared" si="17"/>
        <v>-8</v>
      </c>
      <c r="AG157" s="209">
        <f t="shared" si="18"/>
        <v>28.64</v>
      </c>
      <c r="AH157" s="210">
        <f t="shared" si="19"/>
        <v>-229.12</v>
      </c>
      <c r="AI157" s="211"/>
    </row>
    <row r="158" spans="1:35" ht="15">
      <c r="A158" s="107">
        <v>2022</v>
      </c>
      <c r="B158" s="107">
        <v>281</v>
      </c>
      <c r="C158" s="107" t="s">
        <v>925</v>
      </c>
      <c r="D158" s="189" t="s">
        <v>971</v>
      </c>
      <c r="E158" s="107" t="s">
        <v>709</v>
      </c>
      <c r="F158" s="107" t="s">
        <v>972</v>
      </c>
      <c r="G158" s="207">
        <v>39.64</v>
      </c>
      <c r="H158" s="207">
        <v>2.68</v>
      </c>
      <c r="I158" s="107" t="s">
        <v>119</v>
      </c>
      <c r="J158" s="207">
        <f t="shared" si="16"/>
        <v>36.96</v>
      </c>
      <c r="K158" s="189" t="s">
        <v>161</v>
      </c>
      <c r="L158" s="107" t="s">
        <v>121</v>
      </c>
      <c r="M158" s="107" t="s">
        <v>973</v>
      </c>
      <c r="N158" s="107" t="s">
        <v>803</v>
      </c>
      <c r="O158" s="107" t="s">
        <v>967</v>
      </c>
      <c r="P158" s="107" t="s">
        <v>968</v>
      </c>
      <c r="Q158" s="107" t="s">
        <v>969</v>
      </c>
      <c r="R158" s="107" t="s">
        <v>198</v>
      </c>
      <c r="S158" s="107" t="s">
        <v>199</v>
      </c>
      <c r="T158" s="107" t="s">
        <v>239</v>
      </c>
      <c r="U158" s="107">
        <v>140</v>
      </c>
      <c r="V158" s="107">
        <v>5</v>
      </c>
      <c r="W158" s="107">
        <v>4</v>
      </c>
      <c r="X158" s="107">
        <v>2022</v>
      </c>
      <c r="Y158" s="107">
        <v>89</v>
      </c>
      <c r="Z158" s="107">
        <v>0</v>
      </c>
      <c r="AA158" s="107" t="s">
        <v>857</v>
      </c>
      <c r="AB158" s="107" t="s">
        <v>974</v>
      </c>
      <c r="AC158" s="107" t="s">
        <v>857</v>
      </c>
      <c r="AD158" s="211" t="s">
        <v>932</v>
      </c>
      <c r="AE158" s="211" t="s">
        <v>857</v>
      </c>
      <c r="AF158" s="211">
        <f t="shared" si="17"/>
        <v>-8</v>
      </c>
      <c r="AG158" s="209">
        <f t="shared" si="18"/>
        <v>36.96</v>
      </c>
      <c r="AH158" s="210">
        <f t="shared" si="19"/>
        <v>-295.68</v>
      </c>
      <c r="AI158" s="211"/>
    </row>
    <row r="159" spans="1:35" ht="15">
      <c r="A159" s="107">
        <v>2022</v>
      </c>
      <c r="B159" s="107">
        <v>282</v>
      </c>
      <c r="C159" s="107" t="s">
        <v>925</v>
      </c>
      <c r="D159" s="189" t="s">
        <v>975</v>
      </c>
      <c r="E159" s="107" t="s">
        <v>709</v>
      </c>
      <c r="F159" s="107" t="s">
        <v>976</v>
      </c>
      <c r="G159" s="207">
        <v>22.55</v>
      </c>
      <c r="H159" s="207">
        <v>1.45</v>
      </c>
      <c r="I159" s="107" t="s">
        <v>119</v>
      </c>
      <c r="J159" s="207">
        <f t="shared" si="16"/>
        <v>21.1</v>
      </c>
      <c r="K159" s="189" t="s">
        <v>161</v>
      </c>
      <c r="L159" s="107" t="s">
        <v>121</v>
      </c>
      <c r="M159" s="107" t="s">
        <v>977</v>
      </c>
      <c r="N159" s="107" t="s">
        <v>803</v>
      </c>
      <c r="O159" s="107" t="s">
        <v>967</v>
      </c>
      <c r="P159" s="107" t="s">
        <v>968</v>
      </c>
      <c r="Q159" s="107" t="s">
        <v>969</v>
      </c>
      <c r="R159" s="107" t="s">
        <v>198</v>
      </c>
      <c r="S159" s="107" t="s">
        <v>199</v>
      </c>
      <c r="T159" s="107" t="s">
        <v>200</v>
      </c>
      <c r="U159" s="107">
        <v>470</v>
      </c>
      <c r="V159" s="107">
        <v>5</v>
      </c>
      <c r="W159" s="107">
        <v>4</v>
      </c>
      <c r="X159" s="107">
        <v>2022</v>
      </c>
      <c r="Y159" s="107">
        <v>92</v>
      </c>
      <c r="Z159" s="107">
        <v>0</v>
      </c>
      <c r="AA159" s="107" t="s">
        <v>857</v>
      </c>
      <c r="AB159" s="107" t="s">
        <v>978</v>
      </c>
      <c r="AC159" s="107" t="s">
        <v>857</v>
      </c>
      <c r="AD159" s="211" t="s">
        <v>932</v>
      </c>
      <c r="AE159" s="211" t="s">
        <v>857</v>
      </c>
      <c r="AF159" s="211">
        <f t="shared" si="17"/>
        <v>-8</v>
      </c>
      <c r="AG159" s="209">
        <f t="shared" si="18"/>
        <v>21.1</v>
      </c>
      <c r="AH159" s="210">
        <f t="shared" si="19"/>
        <v>-168.8</v>
      </c>
      <c r="AI159" s="211"/>
    </row>
    <row r="160" spans="1:35" ht="15">
      <c r="A160" s="107">
        <v>2022</v>
      </c>
      <c r="B160" s="107">
        <v>283</v>
      </c>
      <c r="C160" s="107" t="s">
        <v>925</v>
      </c>
      <c r="D160" s="189" t="s">
        <v>979</v>
      </c>
      <c r="E160" s="107" t="s">
        <v>709</v>
      </c>
      <c r="F160" s="107" t="s">
        <v>980</v>
      </c>
      <c r="G160" s="207">
        <v>18.72</v>
      </c>
      <c r="H160" s="207">
        <v>1.21</v>
      </c>
      <c r="I160" s="107" t="s">
        <v>119</v>
      </c>
      <c r="J160" s="207">
        <f t="shared" si="16"/>
        <v>17.509999999999998</v>
      </c>
      <c r="K160" s="189" t="s">
        <v>161</v>
      </c>
      <c r="L160" s="107" t="s">
        <v>121</v>
      </c>
      <c r="M160" s="107" t="s">
        <v>981</v>
      </c>
      <c r="N160" s="107" t="s">
        <v>803</v>
      </c>
      <c r="O160" s="107" t="s">
        <v>967</v>
      </c>
      <c r="P160" s="107" t="s">
        <v>968</v>
      </c>
      <c r="Q160" s="107" t="s">
        <v>969</v>
      </c>
      <c r="R160" s="107" t="s">
        <v>198</v>
      </c>
      <c r="S160" s="107" t="s">
        <v>199</v>
      </c>
      <c r="T160" s="107" t="s">
        <v>200</v>
      </c>
      <c r="U160" s="107">
        <v>470</v>
      </c>
      <c r="V160" s="107">
        <v>5</v>
      </c>
      <c r="W160" s="107">
        <v>4</v>
      </c>
      <c r="X160" s="107">
        <v>2022</v>
      </c>
      <c r="Y160" s="107">
        <v>91</v>
      </c>
      <c r="Z160" s="107">
        <v>0</v>
      </c>
      <c r="AA160" s="107" t="s">
        <v>857</v>
      </c>
      <c r="AB160" s="107" t="s">
        <v>982</v>
      </c>
      <c r="AC160" s="107" t="s">
        <v>857</v>
      </c>
      <c r="AD160" s="211" t="s">
        <v>932</v>
      </c>
      <c r="AE160" s="211" t="s">
        <v>857</v>
      </c>
      <c r="AF160" s="211">
        <f t="shared" si="17"/>
        <v>-8</v>
      </c>
      <c r="AG160" s="209">
        <f t="shared" si="18"/>
        <v>17.509999999999998</v>
      </c>
      <c r="AH160" s="210">
        <f t="shared" si="19"/>
        <v>-140.07999999999998</v>
      </c>
      <c r="AI160" s="211"/>
    </row>
    <row r="161" spans="1:35" ht="15">
      <c r="A161" s="107">
        <v>2022</v>
      </c>
      <c r="B161" s="107">
        <v>284</v>
      </c>
      <c r="C161" s="107" t="s">
        <v>925</v>
      </c>
      <c r="D161" s="189" t="s">
        <v>983</v>
      </c>
      <c r="E161" s="107" t="s">
        <v>709</v>
      </c>
      <c r="F161" s="107" t="s">
        <v>984</v>
      </c>
      <c r="G161" s="207">
        <v>22.75</v>
      </c>
      <c r="H161" s="207">
        <v>1.21</v>
      </c>
      <c r="I161" s="107" t="s">
        <v>119</v>
      </c>
      <c r="J161" s="207">
        <f t="shared" si="16"/>
        <v>21.54</v>
      </c>
      <c r="K161" s="189" t="s">
        <v>161</v>
      </c>
      <c r="L161" s="107" t="s">
        <v>121</v>
      </c>
      <c r="M161" s="107" t="s">
        <v>985</v>
      </c>
      <c r="N161" s="107" t="s">
        <v>803</v>
      </c>
      <c r="O161" s="107" t="s">
        <v>967</v>
      </c>
      <c r="P161" s="107" t="s">
        <v>968</v>
      </c>
      <c r="Q161" s="107" t="s">
        <v>969</v>
      </c>
      <c r="R161" s="107" t="s">
        <v>198</v>
      </c>
      <c r="S161" s="107" t="s">
        <v>199</v>
      </c>
      <c r="T161" s="107" t="s">
        <v>435</v>
      </c>
      <c r="U161" s="107">
        <v>2560</v>
      </c>
      <c r="V161" s="107">
        <v>5</v>
      </c>
      <c r="W161" s="107">
        <v>3</v>
      </c>
      <c r="X161" s="107">
        <v>2022</v>
      </c>
      <c r="Y161" s="107">
        <v>100</v>
      </c>
      <c r="Z161" s="107">
        <v>0</v>
      </c>
      <c r="AA161" s="107" t="s">
        <v>857</v>
      </c>
      <c r="AB161" s="107" t="s">
        <v>986</v>
      </c>
      <c r="AC161" s="107" t="s">
        <v>857</v>
      </c>
      <c r="AD161" s="211" t="s">
        <v>932</v>
      </c>
      <c r="AE161" s="211" t="s">
        <v>857</v>
      </c>
      <c r="AF161" s="211">
        <f t="shared" si="17"/>
        <v>-8</v>
      </c>
      <c r="AG161" s="209">
        <f t="shared" si="18"/>
        <v>21.54</v>
      </c>
      <c r="AH161" s="210">
        <f t="shared" si="19"/>
        <v>-172.32</v>
      </c>
      <c r="AI161" s="211"/>
    </row>
    <row r="162" spans="1:35" ht="15">
      <c r="A162" s="107">
        <v>2022</v>
      </c>
      <c r="B162" s="107">
        <v>285</v>
      </c>
      <c r="C162" s="107" t="s">
        <v>925</v>
      </c>
      <c r="D162" s="189" t="s">
        <v>987</v>
      </c>
      <c r="E162" s="107" t="s">
        <v>709</v>
      </c>
      <c r="F162" s="107" t="s">
        <v>988</v>
      </c>
      <c r="G162" s="207">
        <v>53.66</v>
      </c>
      <c r="H162" s="207">
        <v>4.27</v>
      </c>
      <c r="I162" s="107" t="s">
        <v>119</v>
      </c>
      <c r="J162" s="207">
        <f t="shared" si="16"/>
        <v>49.39</v>
      </c>
      <c r="K162" s="189" t="s">
        <v>161</v>
      </c>
      <c r="L162" s="107" t="s">
        <v>121</v>
      </c>
      <c r="M162" s="107" t="s">
        <v>989</v>
      </c>
      <c r="N162" s="107" t="s">
        <v>803</v>
      </c>
      <c r="O162" s="107" t="s">
        <v>967</v>
      </c>
      <c r="P162" s="107" t="s">
        <v>968</v>
      </c>
      <c r="Q162" s="107" t="s">
        <v>969</v>
      </c>
      <c r="R162" s="107" t="s">
        <v>198</v>
      </c>
      <c r="S162" s="107" t="s">
        <v>199</v>
      </c>
      <c r="T162" s="107" t="s">
        <v>435</v>
      </c>
      <c r="U162" s="107">
        <v>2560</v>
      </c>
      <c r="V162" s="107">
        <v>5</v>
      </c>
      <c r="W162" s="107">
        <v>3</v>
      </c>
      <c r="X162" s="107">
        <v>2022</v>
      </c>
      <c r="Y162" s="107">
        <v>99</v>
      </c>
      <c r="Z162" s="107">
        <v>0</v>
      </c>
      <c r="AA162" s="107" t="s">
        <v>857</v>
      </c>
      <c r="AB162" s="107" t="s">
        <v>990</v>
      </c>
      <c r="AC162" s="107" t="s">
        <v>857</v>
      </c>
      <c r="AD162" s="211" t="s">
        <v>932</v>
      </c>
      <c r="AE162" s="211" t="s">
        <v>857</v>
      </c>
      <c r="AF162" s="211">
        <f t="shared" si="17"/>
        <v>-8</v>
      </c>
      <c r="AG162" s="209">
        <f t="shared" si="18"/>
        <v>49.39</v>
      </c>
      <c r="AH162" s="210">
        <f t="shared" si="19"/>
        <v>-395.12</v>
      </c>
      <c r="AI162" s="211"/>
    </row>
    <row r="163" spans="1:35" ht="15">
      <c r="A163" s="107">
        <v>2022</v>
      </c>
      <c r="B163" s="107">
        <v>286</v>
      </c>
      <c r="C163" s="107" t="s">
        <v>925</v>
      </c>
      <c r="D163" s="189" t="s">
        <v>991</v>
      </c>
      <c r="E163" s="107" t="s">
        <v>709</v>
      </c>
      <c r="F163" s="107" t="s">
        <v>992</v>
      </c>
      <c r="G163" s="207">
        <v>188.72</v>
      </c>
      <c r="H163" s="207">
        <v>17.16</v>
      </c>
      <c r="I163" s="107" t="s">
        <v>119</v>
      </c>
      <c r="J163" s="207">
        <f t="shared" si="16"/>
        <v>171.56</v>
      </c>
      <c r="K163" s="189" t="s">
        <v>161</v>
      </c>
      <c r="L163" s="107" t="s">
        <v>121</v>
      </c>
      <c r="M163" s="107" t="s">
        <v>993</v>
      </c>
      <c r="N163" s="107" t="s">
        <v>803</v>
      </c>
      <c r="O163" s="107" t="s">
        <v>967</v>
      </c>
      <c r="P163" s="107" t="s">
        <v>968</v>
      </c>
      <c r="Q163" s="107" t="s">
        <v>969</v>
      </c>
      <c r="R163" s="107" t="s">
        <v>198</v>
      </c>
      <c r="S163" s="107" t="s">
        <v>199</v>
      </c>
      <c r="T163" s="107" t="s">
        <v>435</v>
      </c>
      <c r="U163" s="107">
        <v>2560</v>
      </c>
      <c r="V163" s="107">
        <v>5</v>
      </c>
      <c r="W163" s="107">
        <v>3</v>
      </c>
      <c r="X163" s="107">
        <v>2022</v>
      </c>
      <c r="Y163" s="107">
        <v>99</v>
      </c>
      <c r="Z163" s="107">
        <v>0</v>
      </c>
      <c r="AA163" s="107" t="s">
        <v>857</v>
      </c>
      <c r="AB163" s="107" t="s">
        <v>990</v>
      </c>
      <c r="AC163" s="107" t="s">
        <v>857</v>
      </c>
      <c r="AD163" s="211" t="s">
        <v>932</v>
      </c>
      <c r="AE163" s="211" t="s">
        <v>857</v>
      </c>
      <c r="AF163" s="211">
        <f t="shared" si="17"/>
        <v>-8</v>
      </c>
      <c r="AG163" s="209">
        <f t="shared" si="18"/>
        <v>171.56</v>
      </c>
      <c r="AH163" s="210">
        <f t="shared" si="19"/>
        <v>-1372.48</v>
      </c>
      <c r="AI163" s="211"/>
    </row>
    <row r="164" spans="1:35" ht="15">
      <c r="A164" s="107">
        <v>2022</v>
      </c>
      <c r="B164" s="107">
        <v>287</v>
      </c>
      <c r="C164" s="107" t="s">
        <v>925</v>
      </c>
      <c r="D164" s="189" t="s">
        <v>994</v>
      </c>
      <c r="E164" s="107" t="s">
        <v>709</v>
      </c>
      <c r="F164" s="107" t="s">
        <v>995</v>
      </c>
      <c r="G164" s="207">
        <v>70.04</v>
      </c>
      <c r="H164" s="207">
        <v>6.36</v>
      </c>
      <c r="I164" s="107" t="s">
        <v>119</v>
      </c>
      <c r="J164" s="207">
        <f t="shared" si="16"/>
        <v>63.68000000000001</v>
      </c>
      <c r="K164" s="189" t="s">
        <v>161</v>
      </c>
      <c r="L164" s="107" t="s">
        <v>121</v>
      </c>
      <c r="M164" s="107" t="s">
        <v>996</v>
      </c>
      <c r="N164" s="107" t="s">
        <v>803</v>
      </c>
      <c r="O164" s="107" t="s">
        <v>967</v>
      </c>
      <c r="P164" s="107" t="s">
        <v>968</v>
      </c>
      <c r="Q164" s="107" t="s">
        <v>969</v>
      </c>
      <c r="R164" s="107" t="s">
        <v>198</v>
      </c>
      <c r="S164" s="107" t="s">
        <v>199</v>
      </c>
      <c r="T164" s="107" t="s">
        <v>256</v>
      </c>
      <c r="U164" s="107">
        <v>1570</v>
      </c>
      <c r="V164" s="107">
        <v>5</v>
      </c>
      <c r="W164" s="107">
        <v>4</v>
      </c>
      <c r="X164" s="107">
        <v>2022</v>
      </c>
      <c r="Y164" s="107">
        <v>95</v>
      </c>
      <c r="Z164" s="107">
        <v>0</v>
      </c>
      <c r="AA164" s="107" t="s">
        <v>857</v>
      </c>
      <c r="AB164" s="107" t="s">
        <v>997</v>
      </c>
      <c r="AC164" s="107" t="s">
        <v>857</v>
      </c>
      <c r="AD164" s="211" t="s">
        <v>932</v>
      </c>
      <c r="AE164" s="211" t="s">
        <v>857</v>
      </c>
      <c r="AF164" s="211">
        <f t="shared" si="17"/>
        <v>-8</v>
      </c>
      <c r="AG164" s="209">
        <f t="shared" si="18"/>
        <v>63.68000000000001</v>
      </c>
      <c r="AH164" s="210">
        <f t="shared" si="19"/>
        <v>-509.44000000000005</v>
      </c>
      <c r="AI164" s="211"/>
    </row>
    <row r="165" spans="1:35" ht="15">
      <c r="A165" s="107">
        <v>2022</v>
      </c>
      <c r="B165" s="107">
        <v>288</v>
      </c>
      <c r="C165" s="107" t="s">
        <v>925</v>
      </c>
      <c r="D165" s="189" t="s">
        <v>998</v>
      </c>
      <c r="E165" s="107" t="s">
        <v>709</v>
      </c>
      <c r="F165" s="107" t="s">
        <v>999</v>
      </c>
      <c r="G165" s="207">
        <v>25.44</v>
      </c>
      <c r="H165" s="207">
        <v>2.31</v>
      </c>
      <c r="I165" s="107" t="s">
        <v>119</v>
      </c>
      <c r="J165" s="207">
        <f t="shared" si="16"/>
        <v>23.130000000000003</v>
      </c>
      <c r="K165" s="189" t="s">
        <v>161</v>
      </c>
      <c r="L165" s="107" t="s">
        <v>121</v>
      </c>
      <c r="M165" s="107" t="s">
        <v>1000</v>
      </c>
      <c r="N165" s="107" t="s">
        <v>803</v>
      </c>
      <c r="O165" s="107" t="s">
        <v>967</v>
      </c>
      <c r="P165" s="107" t="s">
        <v>968</v>
      </c>
      <c r="Q165" s="107" t="s">
        <v>969</v>
      </c>
      <c r="R165" s="107" t="s">
        <v>198</v>
      </c>
      <c r="S165" s="107" t="s">
        <v>199</v>
      </c>
      <c r="T165" s="107" t="s">
        <v>200</v>
      </c>
      <c r="U165" s="107">
        <v>470</v>
      </c>
      <c r="V165" s="107">
        <v>5</v>
      </c>
      <c r="W165" s="107">
        <v>4</v>
      </c>
      <c r="X165" s="107">
        <v>2022</v>
      </c>
      <c r="Y165" s="107">
        <v>90</v>
      </c>
      <c r="Z165" s="107">
        <v>0</v>
      </c>
      <c r="AA165" s="107" t="s">
        <v>857</v>
      </c>
      <c r="AB165" s="107" t="s">
        <v>1001</v>
      </c>
      <c r="AC165" s="107" t="s">
        <v>857</v>
      </c>
      <c r="AD165" s="211" t="s">
        <v>932</v>
      </c>
      <c r="AE165" s="211" t="s">
        <v>857</v>
      </c>
      <c r="AF165" s="211">
        <f t="shared" si="17"/>
        <v>-8</v>
      </c>
      <c r="AG165" s="209">
        <f t="shared" si="18"/>
        <v>23.130000000000003</v>
      </c>
      <c r="AH165" s="210">
        <f t="shared" si="19"/>
        <v>-185.04000000000002</v>
      </c>
      <c r="AI165" s="211"/>
    </row>
    <row r="166" spans="1:35" ht="15">
      <c r="A166" s="107">
        <v>2022</v>
      </c>
      <c r="B166" s="107">
        <v>289</v>
      </c>
      <c r="C166" s="107" t="s">
        <v>925</v>
      </c>
      <c r="D166" s="189" t="s">
        <v>1002</v>
      </c>
      <c r="E166" s="107" t="s">
        <v>709</v>
      </c>
      <c r="F166" s="107" t="s">
        <v>1003</v>
      </c>
      <c r="G166" s="207">
        <v>94.33</v>
      </c>
      <c r="H166" s="207">
        <v>8.57</v>
      </c>
      <c r="I166" s="107" t="s">
        <v>119</v>
      </c>
      <c r="J166" s="207">
        <f t="shared" si="16"/>
        <v>85.75999999999999</v>
      </c>
      <c r="K166" s="189" t="s">
        <v>161</v>
      </c>
      <c r="L166" s="107" t="s">
        <v>121</v>
      </c>
      <c r="M166" s="107" t="s">
        <v>1004</v>
      </c>
      <c r="N166" s="107" t="s">
        <v>803</v>
      </c>
      <c r="O166" s="107" t="s">
        <v>967</v>
      </c>
      <c r="P166" s="107" t="s">
        <v>968</v>
      </c>
      <c r="Q166" s="107" t="s">
        <v>969</v>
      </c>
      <c r="R166" s="107" t="s">
        <v>198</v>
      </c>
      <c r="S166" s="107" t="s">
        <v>199</v>
      </c>
      <c r="T166" s="107" t="s">
        <v>279</v>
      </c>
      <c r="U166" s="107">
        <v>1680</v>
      </c>
      <c r="V166" s="107">
        <v>5</v>
      </c>
      <c r="W166" s="107">
        <v>4</v>
      </c>
      <c r="X166" s="107">
        <v>2022</v>
      </c>
      <c r="Y166" s="107">
        <v>96</v>
      </c>
      <c r="Z166" s="107">
        <v>0</v>
      </c>
      <c r="AA166" s="107" t="s">
        <v>857</v>
      </c>
      <c r="AB166" s="107" t="s">
        <v>1005</v>
      </c>
      <c r="AC166" s="107" t="s">
        <v>857</v>
      </c>
      <c r="AD166" s="211" t="s">
        <v>932</v>
      </c>
      <c r="AE166" s="211" t="s">
        <v>857</v>
      </c>
      <c r="AF166" s="211">
        <f t="shared" si="17"/>
        <v>-8</v>
      </c>
      <c r="AG166" s="209">
        <f t="shared" si="18"/>
        <v>85.75999999999999</v>
      </c>
      <c r="AH166" s="210">
        <f t="shared" si="19"/>
        <v>-686.0799999999999</v>
      </c>
      <c r="AI166" s="211"/>
    </row>
    <row r="167" spans="1:35" ht="15">
      <c r="A167" s="107">
        <v>2022</v>
      </c>
      <c r="B167" s="107">
        <v>290</v>
      </c>
      <c r="C167" s="107" t="s">
        <v>925</v>
      </c>
      <c r="D167" s="189" t="s">
        <v>1006</v>
      </c>
      <c r="E167" s="107" t="s">
        <v>709</v>
      </c>
      <c r="F167" s="107" t="s">
        <v>1007</v>
      </c>
      <c r="G167" s="207">
        <v>28.54</v>
      </c>
      <c r="H167" s="207">
        <v>1.09</v>
      </c>
      <c r="I167" s="107" t="s">
        <v>119</v>
      </c>
      <c r="J167" s="207">
        <f t="shared" si="16"/>
        <v>27.45</v>
      </c>
      <c r="K167" s="189" t="s">
        <v>161</v>
      </c>
      <c r="L167" s="107" t="s">
        <v>121</v>
      </c>
      <c r="M167" s="107" t="s">
        <v>1008</v>
      </c>
      <c r="N167" s="107" t="s">
        <v>803</v>
      </c>
      <c r="O167" s="107" t="s">
        <v>967</v>
      </c>
      <c r="P167" s="107" t="s">
        <v>968</v>
      </c>
      <c r="Q167" s="107" t="s">
        <v>969</v>
      </c>
      <c r="R167" s="107" t="s">
        <v>198</v>
      </c>
      <c r="S167" s="107" t="s">
        <v>199</v>
      </c>
      <c r="T167" s="107" t="s">
        <v>435</v>
      </c>
      <c r="U167" s="107">
        <v>2560</v>
      </c>
      <c r="V167" s="107">
        <v>5</v>
      </c>
      <c r="W167" s="107">
        <v>3</v>
      </c>
      <c r="X167" s="107">
        <v>2022</v>
      </c>
      <c r="Y167" s="107">
        <v>99</v>
      </c>
      <c r="Z167" s="107">
        <v>0</v>
      </c>
      <c r="AA167" s="107" t="s">
        <v>857</v>
      </c>
      <c r="AB167" s="107" t="s">
        <v>990</v>
      </c>
      <c r="AC167" s="107" t="s">
        <v>857</v>
      </c>
      <c r="AD167" s="211" t="s">
        <v>932</v>
      </c>
      <c r="AE167" s="211" t="s">
        <v>857</v>
      </c>
      <c r="AF167" s="211">
        <f t="shared" si="17"/>
        <v>-8</v>
      </c>
      <c r="AG167" s="209">
        <f t="shared" si="18"/>
        <v>27.45</v>
      </c>
      <c r="AH167" s="210">
        <f t="shared" si="19"/>
        <v>-219.6</v>
      </c>
      <c r="AI167" s="211"/>
    </row>
    <row r="168" spans="1:35" ht="15">
      <c r="A168" s="107">
        <v>2022</v>
      </c>
      <c r="B168" s="107">
        <v>291</v>
      </c>
      <c r="C168" s="107" t="s">
        <v>925</v>
      </c>
      <c r="D168" s="189" t="s">
        <v>1009</v>
      </c>
      <c r="E168" s="107" t="s">
        <v>709</v>
      </c>
      <c r="F168" s="107" t="s">
        <v>1010</v>
      </c>
      <c r="G168" s="207">
        <v>19.93</v>
      </c>
      <c r="H168" s="207">
        <v>1.21</v>
      </c>
      <c r="I168" s="107" t="s">
        <v>119</v>
      </c>
      <c r="J168" s="207">
        <f aca="true" t="shared" si="20" ref="J168:J199">IF(I168="SI",G168-H168,G168)</f>
        <v>18.72</v>
      </c>
      <c r="K168" s="189" t="s">
        <v>161</v>
      </c>
      <c r="L168" s="107" t="s">
        <v>121</v>
      </c>
      <c r="M168" s="107" t="s">
        <v>1011</v>
      </c>
      <c r="N168" s="107" t="s">
        <v>803</v>
      </c>
      <c r="O168" s="107" t="s">
        <v>967</v>
      </c>
      <c r="P168" s="107" t="s">
        <v>968</v>
      </c>
      <c r="Q168" s="107" t="s">
        <v>969</v>
      </c>
      <c r="R168" s="107" t="s">
        <v>198</v>
      </c>
      <c r="S168" s="107" t="s">
        <v>199</v>
      </c>
      <c r="T168" s="107" t="s">
        <v>435</v>
      </c>
      <c r="U168" s="107">
        <v>2560</v>
      </c>
      <c r="V168" s="107">
        <v>5</v>
      </c>
      <c r="W168" s="107">
        <v>3</v>
      </c>
      <c r="X168" s="107">
        <v>2022</v>
      </c>
      <c r="Y168" s="107">
        <v>99</v>
      </c>
      <c r="Z168" s="107">
        <v>0</v>
      </c>
      <c r="AA168" s="107" t="s">
        <v>857</v>
      </c>
      <c r="AB168" s="107" t="s">
        <v>990</v>
      </c>
      <c r="AC168" s="107" t="s">
        <v>857</v>
      </c>
      <c r="AD168" s="211" t="s">
        <v>932</v>
      </c>
      <c r="AE168" s="211" t="s">
        <v>857</v>
      </c>
      <c r="AF168" s="211">
        <f aca="true" t="shared" si="21" ref="AF168:AF199">AE168-AD168</f>
        <v>-8</v>
      </c>
      <c r="AG168" s="209">
        <f aca="true" t="shared" si="22" ref="AG168:AG199">IF(AI168="SI",0,J168)</f>
        <v>18.72</v>
      </c>
      <c r="AH168" s="210">
        <f aca="true" t="shared" si="23" ref="AH168:AH199">AG168*AF168</f>
        <v>-149.76</v>
      </c>
      <c r="AI168" s="211"/>
    </row>
    <row r="169" spans="1:35" ht="15">
      <c r="A169" s="107">
        <v>2022</v>
      </c>
      <c r="B169" s="107">
        <v>292</v>
      </c>
      <c r="C169" s="107" t="s">
        <v>925</v>
      </c>
      <c r="D169" s="189" t="s">
        <v>1012</v>
      </c>
      <c r="E169" s="107" t="s">
        <v>709</v>
      </c>
      <c r="F169" s="107" t="s">
        <v>1013</v>
      </c>
      <c r="G169" s="207">
        <v>18.96</v>
      </c>
      <c r="H169" s="207">
        <v>1.33</v>
      </c>
      <c r="I169" s="107" t="s">
        <v>119</v>
      </c>
      <c r="J169" s="207">
        <f t="shared" si="20"/>
        <v>17.630000000000003</v>
      </c>
      <c r="K169" s="189" t="s">
        <v>161</v>
      </c>
      <c r="L169" s="107" t="s">
        <v>121</v>
      </c>
      <c r="M169" s="107" t="s">
        <v>1014</v>
      </c>
      <c r="N169" s="107" t="s">
        <v>803</v>
      </c>
      <c r="O169" s="107" t="s">
        <v>967</v>
      </c>
      <c r="P169" s="107" t="s">
        <v>968</v>
      </c>
      <c r="Q169" s="107" t="s">
        <v>969</v>
      </c>
      <c r="R169" s="107" t="s">
        <v>198</v>
      </c>
      <c r="S169" s="107" t="s">
        <v>199</v>
      </c>
      <c r="T169" s="107" t="s">
        <v>435</v>
      </c>
      <c r="U169" s="107">
        <v>2560</v>
      </c>
      <c r="V169" s="107">
        <v>5</v>
      </c>
      <c r="W169" s="107">
        <v>3</v>
      </c>
      <c r="X169" s="107">
        <v>2022</v>
      </c>
      <c r="Y169" s="107">
        <v>99</v>
      </c>
      <c r="Z169" s="107">
        <v>0</v>
      </c>
      <c r="AA169" s="107" t="s">
        <v>857</v>
      </c>
      <c r="AB169" s="107" t="s">
        <v>990</v>
      </c>
      <c r="AC169" s="107" t="s">
        <v>857</v>
      </c>
      <c r="AD169" s="211" t="s">
        <v>932</v>
      </c>
      <c r="AE169" s="211" t="s">
        <v>857</v>
      </c>
      <c r="AF169" s="211">
        <f t="shared" si="21"/>
        <v>-8</v>
      </c>
      <c r="AG169" s="209">
        <f t="shared" si="22"/>
        <v>17.630000000000003</v>
      </c>
      <c r="AH169" s="210">
        <f t="shared" si="23"/>
        <v>-141.04000000000002</v>
      </c>
      <c r="AI169" s="211"/>
    </row>
    <row r="170" spans="1:35" ht="15">
      <c r="A170" s="107">
        <v>2022</v>
      </c>
      <c r="B170" s="107">
        <v>293</v>
      </c>
      <c r="C170" s="107" t="s">
        <v>925</v>
      </c>
      <c r="D170" s="189" t="s">
        <v>1015</v>
      </c>
      <c r="E170" s="107" t="s">
        <v>709</v>
      </c>
      <c r="F170" s="107" t="s">
        <v>1016</v>
      </c>
      <c r="G170" s="207">
        <v>206.52</v>
      </c>
      <c r="H170" s="207">
        <v>18.76</v>
      </c>
      <c r="I170" s="107" t="s">
        <v>119</v>
      </c>
      <c r="J170" s="207">
        <f t="shared" si="20"/>
        <v>187.76000000000002</v>
      </c>
      <c r="K170" s="189" t="s">
        <v>161</v>
      </c>
      <c r="L170" s="107" t="s">
        <v>121</v>
      </c>
      <c r="M170" s="107" t="s">
        <v>1017</v>
      </c>
      <c r="N170" s="107" t="s">
        <v>803</v>
      </c>
      <c r="O170" s="107" t="s">
        <v>967</v>
      </c>
      <c r="P170" s="107" t="s">
        <v>968</v>
      </c>
      <c r="Q170" s="107" t="s">
        <v>969</v>
      </c>
      <c r="R170" s="107" t="s">
        <v>198</v>
      </c>
      <c r="S170" s="107" t="s">
        <v>199</v>
      </c>
      <c r="T170" s="107" t="s">
        <v>435</v>
      </c>
      <c r="U170" s="107">
        <v>2560</v>
      </c>
      <c r="V170" s="107">
        <v>5</v>
      </c>
      <c r="W170" s="107">
        <v>3</v>
      </c>
      <c r="X170" s="107">
        <v>2022</v>
      </c>
      <c r="Y170" s="107">
        <v>99</v>
      </c>
      <c r="Z170" s="107">
        <v>0</v>
      </c>
      <c r="AA170" s="107" t="s">
        <v>857</v>
      </c>
      <c r="AB170" s="107" t="s">
        <v>990</v>
      </c>
      <c r="AC170" s="107" t="s">
        <v>857</v>
      </c>
      <c r="AD170" s="211" t="s">
        <v>932</v>
      </c>
      <c r="AE170" s="211" t="s">
        <v>857</v>
      </c>
      <c r="AF170" s="211">
        <f t="shared" si="21"/>
        <v>-8</v>
      </c>
      <c r="AG170" s="209">
        <f t="shared" si="22"/>
        <v>187.76000000000002</v>
      </c>
      <c r="AH170" s="210">
        <f t="shared" si="23"/>
        <v>-1502.0800000000002</v>
      </c>
      <c r="AI170" s="211"/>
    </row>
    <row r="171" spans="1:35" ht="15">
      <c r="A171" s="107">
        <v>2022</v>
      </c>
      <c r="B171" s="107">
        <v>294</v>
      </c>
      <c r="C171" s="107" t="s">
        <v>925</v>
      </c>
      <c r="D171" s="189" t="s">
        <v>1018</v>
      </c>
      <c r="E171" s="107" t="s">
        <v>709</v>
      </c>
      <c r="F171" s="107" t="s">
        <v>1019</v>
      </c>
      <c r="G171" s="207">
        <v>27.42</v>
      </c>
      <c r="H171" s="207">
        <v>1.58</v>
      </c>
      <c r="I171" s="107" t="s">
        <v>119</v>
      </c>
      <c r="J171" s="207">
        <f t="shared" si="20"/>
        <v>25.840000000000003</v>
      </c>
      <c r="K171" s="189" t="s">
        <v>161</v>
      </c>
      <c r="L171" s="107" t="s">
        <v>121</v>
      </c>
      <c r="M171" s="107" t="s">
        <v>1020</v>
      </c>
      <c r="N171" s="107" t="s">
        <v>803</v>
      </c>
      <c r="O171" s="107" t="s">
        <v>967</v>
      </c>
      <c r="P171" s="107" t="s">
        <v>968</v>
      </c>
      <c r="Q171" s="107" t="s">
        <v>969</v>
      </c>
      <c r="R171" s="107" t="s">
        <v>198</v>
      </c>
      <c r="S171" s="107" t="s">
        <v>199</v>
      </c>
      <c r="T171" s="107" t="s">
        <v>435</v>
      </c>
      <c r="U171" s="107">
        <v>2560</v>
      </c>
      <c r="V171" s="107">
        <v>5</v>
      </c>
      <c r="W171" s="107">
        <v>3</v>
      </c>
      <c r="X171" s="107">
        <v>2022</v>
      </c>
      <c r="Y171" s="107">
        <v>99</v>
      </c>
      <c r="Z171" s="107">
        <v>0</v>
      </c>
      <c r="AA171" s="107" t="s">
        <v>857</v>
      </c>
      <c r="AB171" s="107" t="s">
        <v>990</v>
      </c>
      <c r="AC171" s="107" t="s">
        <v>857</v>
      </c>
      <c r="AD171" s="211" t="s">
        <v>932</v>
      </c>
      <c r="AE171" s="211" t="s">
        <v>857</v>
      </c>
      <c r="AF171" s="211">
        <f t="shared" si="21"/>
        <v>-8</v>
      </c>
      <c r="AG171" s="209">
        <f t="shared" si="22"/>
        <v>25.840000000000003</v>
      </c>
      <c r="AH171" s="210">
        <f t="shared" si="23"/>
        <v>-206.72000000000003</v>
      </c>
      <c r="AI171" s="211"/>
    </row>
    <row r="172" spans="1:35" ht="15">
      <c r="A172" s="107">
        <v>2022</v>
      </c>
      <c r="B172" s="107">
        <v>295</v>
      </c>
      <c r="C172" s="107" t="s">
        <v>925</v>
      </c>
      <c r="D172" s="189" t="s">
        <v>1021</v>
      </c>
      <c r="E172" s="107" t="s">
        <v>709</v>
      </c>
      <c r="F172" s="107" t="s">
        <v>1022</v>
      </c>
      <c r="G172" s="207">
        <v>137.61</v>
      </c>
      <c r="H172" s="207">
        <v>12.5</v>
      </c>
      <c r="I172" s="107" t="s">
        <v>119</v>
      </c>
      <c r="J172" s="207">
        <f t="shared" si="20"/>
        <v>125.11000000000001</v>
      </c>
      <c r="K172" s="189" t="s">
        <v>161</v>
      </c>
      <c r="L172" s="107" t="s">
        <v>121</v>
      </c>
      <c r="M172" s="107" t="s">
        <v>1023</v>
      </c>
      <c r="N172" s="107" t="s">
        <v>803</v>
      </c>
      <c r="O172" s="107" t="s">
        <v>967</v>
      </c>
      <c r="P172" s="107" t="s">
        <v>968</v>
      </c>
      <c r="Q172" s="107" t="s">
        <v>969</v>
      </c>
      <c r="R172" s="107" t="s">
        <v>198</v>
      </c>
      <c r="S172" s="107" t="s">
        <v>199</v>
      </c>
      <c r="T172" s="107" t="s">
        <v>435</v>
      </c>
      <c r="U172" s="107">
        <v>2560</v>
      </c>
      <c r="V172" s="107">
        <v>5</v>
      </c>
      <c r="W172" s="107">
        <v>3</v>
      </c>
      <c r="X172" s="107">
        <v>2022</v>
      </c>
      <c r="Y172" s="107">
        <v>99</v>
      </c>
      <c r="Z172" s="107">
        <v>0</v>
      </c>
      <c r="AA172" s="107" t="s">
        <v>857</v>
      </c>
      <c r="AB172" s="107" t="s">
        <v>990</v>
      </c>
      <c r="AC172" s="107" t="s">
        <v>857</v>
      </c>
      <c r="AD172" s="211" t="s">
        <v>932</v>
      </c>
      <c r="AE172" s="211" t="s">
        <v>857</v>
      </c>
      <c r="AF172" s="211">
        <f t="shared" si="21"/>
        <v>-8</v>
      </c>
      <c r="AG172" s="209">
        <f t="shared" si="22"/>
        <v>125.11000000000001</v>
      </c>
      <c r="AH172" s="210">
        <f t="shared" si="23"/>
        <v>-1000.8800000000001</v>
      </c>
      <c r="AI172" s="211"/>
    </row>
    <row r="173" spans="1:35" ht="15">
      <c r="A173" s="107">
        <v>2022</v>
      </c>
      <c r="B173" s="107">
        <v>296</v>
      </c>
      <c r="C173" s="107" t="s">
        <v>925</v>
      </c>
      <c r="D173" s="189" t="s">
        <v>1024</v>
      </c>
      <c r="E173" s="107" t="s">
        <v>709</v>
      </c>
      <c r="F173" s="107" t="s">
        <v>1022</v>
      </c>
      <c r="G173" s="207">
        <v>18.54</v>
      </c>
      <c r="H173" s="207">
        <v>1.09</v>
      </c>
      <c r="I173" s="107" t="s">
        <v>119</v>
      </c>
      <c r="J173" s="207">
        <f t="shared" si="20"/>
        <v>17.45</v>
      </c>
      <c r="K173" s="189" t="s">
        <v>161</v>
      </c>
      <c r="L173" s="107" t="s">
        <v>121</v>
      </c>
      <c r="M173" s="107" t="s">
        <v>1025</v>
      </c>
      <c r="N173" s="107" t="s">
        <v>803</v>
      </c>
      <c r="O173" s="107" t="s">
        <v>967</v>
      </c>
      <c r="P173" s="107" t="s">
        <v>968</v>
      </c>
      <c r="Q173" s="107" t="s">
        <v>969</v>
      </c>
      <c r="R173" s="107" t="s">
        <v>198</v>
      </c>
      <c r="S173" s="107" t="s">
        <v>199</v>
      </c>
      <c r="T173" s="107" t="s">
        <v>435</v>
      </c>
      <c r="U173" s="107">
        <v>2560</v>
      </c>
      <c r="V173" s="107">
        <v>5</v>
      </c>
      <c r="W173" s="107">
        <v>3</v>
      </c>
      <c r="X173" s="107">
        <v>2022</v>
      </c>
      <c r="Y173" s="107">
        <v>99</v>
      </c>
      <c r="Z173" s="107">
        <v>0</v>
      </c>
      <c r="AA173" s="107" t="s">
        <v>857</v>
      </c>
      <c r="AB173" s="107" t="s">
        <v>990</v>
      </c>
      <c r="AC173" s="107" t="s">
        <v>857</v>
      </c>
      <c r="AD173" s="211" t="s">
        <v>932</v>
      </c>
      <c r="AE173" s="211" t="s">
        <v>857</v>
      </c>
      <c r="AF173" s="211">
        <f t="shared" si="21"/>
        <v>-8</v>
      </c>
      <c r="AG173" s="209">
        <f t="shared" si="22"/>
        <v>17.45</v>
      </c>
      <c r="AH173" s="210">
        <f t="shared" si="23"/>
        <v>-139.6</v>
      </c>
      <c r="AI173" s="211"/>
    </row>
    <row r="174" spans="1:35" ht="15">
      <c r="A174" s="107">
        <v>2022</v>
      </c>
      <c r="B174" s="107">
        <v>297</v>
      </c>
      <c r="C174" s="107" t="s">
        <v>925</v>
      </c>
      <c r="D174" s="189" t="s">
        <v>1026</v>
      </c>
      <c r="E174" s="107" t="s">
        <v>709</v>
      </c>
      <c r="F174" s="107" t="s">
        <v>1027</v>
      </c>
      <c r="G174" s="207">
        <v>23.9</v>
      </c>
      <c r="H174" s="207">
        <v>2.17</v>
      </c>
      <c r="I174" s="107" t="s">
        <v>119</v>
      </c>
      <c r="J174" s="207">
        <f t="shared" si="20"/>
        <v>21.729999999999997</v>
      </c>
      <c r="K174" s="189" t="s">
        <v>161</v>
      </c>
      <c r="L174" s="107" t="s">
        <v>121</v>
      </c>
      <c r="M174" s="107" t="s">
        <v>1028</v>
      </c>
      <c r="N174" s="107" t="s">
        <v>803</v>
      </c>
      <c r="O174" s="107" t="s">
        <v>967</v>
      </c>
      <c r="P174" s="107" t="s">
        <v>968</v>
      </c>
      <c r="Q174" s="107" t="s">
        <v>969</v>
      </c>
      <c r="R174" s="107" t="s">
        <v>198</v>
      </c>
      <c r="S174" s="107" t="s">
        <v>199</v>
      </c>
      <c r="T174" s="107" t="s">
        <v>435</v>
      </c>
      <c r="U174" s="107">
        <v>2560</v>
      </c>
      <c r="V174" s="107">
        <v>5</v>
      </c>
      <c r="W174" s="107">
        <v>3</v>
      </c>
      <c r="X174" s="107">
        <v>2022</v>
      </c>
      <c r="Y174" s="107">
        <v>99</v>
      </c>
      <c r="Z174" s="107">
        <v>0</v>
      </c>
      <c r="AA174" s="107" t="s">
        <v>857</v>
      </c>
      <c r="AB174" s="107" t="s">
        <v>990</v>
      </c>
      <c r="AC174" s="107" t="s">
        <v>857</v>
      </c>
      <c r="AD174" s="211" t="s">
        <v>932</v>
      </c>
      <c r="AE174" s="211" t="s">
        <v>857</v>
      </c>
      <c r="AF174" s="211">
        <f t="shared" si="21"/>
        <v>-8</v>
      </c>
      <c r="AG174" s="209">
        <f t="shared" si="22"/>
        <v>21.729999999999997</v>
      </c>
      <c r="AH174" s="210">
        <f t="shared" si="23"/>
        <v>-173.83999999999997</v>
      </c>
      <c r="AI174" s="211"/>
    </row>
    <row r="175" spans="1:35" ht="15">
      <c r="A175" s="107">
        <v>2022</v>
      </c>
      <c r="B175" s="107">
        <v>298</v>
      </c>
      <c r="C175" s="107" t="s">
        <v>925</v>
      </c>
      <c r="D175" s="189" t="s">
        <v>1029</v>
      </c>
      <c r="E175" s="107" t="s">
        <v>709</v>
      </c>
      <c r="F175" s="107" t="s">
        <v>1030</v>
      </c>
      <c r="G175" s="207">
        <v>18.76</v>
      </c>
      <c r="H175" s="207">
        <v>1.21</v>
      </c>
      <c r="I175" s="107" t="s">
        <v>119</v>
      </c>
      <c r="J175" s="207">
        <f t="shared" si="20"/>
        <v>17.55</v>
      </c>
      <c r="K175" s="189" t="s">
        <v>161</v>
      </c>
      <c r="L175" s="107" t="s">
        <v>121</v>
      </c>
      <c r="M175" s="107" t="s">
        <v>1031</v>
      </c>
      <c r="N175" s="107" t="s">
        <v>803</v>
      </c>
      <c r="O175" s="107" t="s">
        <v>967</v>
      </c>
      <c r="P175" s="107" t="s">
        <v>968</v>
      </c>
      <c r="Q175" s="107" t="s">
        <v>969</v>
      </c>
      <c r="R175" s="107" t="s">
        <v>198</v>
      </c>
      <c r="S175" s="107" t="s">
        <v>199</v>
      </c>
      <c r="T175" s="107" t="s">
        <v>435</v>
      </c>
      <c r="U175" s="107">
        <v>2560</v>
      </c>
      <c r="V175" s="107">
        <v>5</v>
      </c>
      <c r="W175" s="107">
        <v>3</v>
      </c>
      <c r="X175" s="107">
        <v>2022</v>
      </c>
      <c r="Y175" s="107">
        <v>99</v>
      </c>
      <c r="Z175" s="107">
        <v>0</v>
      </c>
      <c r="AA175" s="107" t="s">
        <v>857</v>
      </c>
      <c r="AB175" s="107" t="s">
        <v>990</v>
      </c>
      <c r="AC175" s="107" t="s">
        <v>857</v>
      </c>
      <c r="AD175" s="211" t="s">
        <v>932</v>
      </c>
      <c r="AE175" s="211" t="s">
        <v>857</v>
      </c>
      <c r="AF175" s="211">
        <f t="shared" si="21"/>
        <v>-8</v>
      </c>
      <c r="AG175" s="209">
        <f t="shared" si="22"/>
        <v>17.55</v>
      </c>
      <c r="AH175" s="210">
        <f t="shared" si="23"/>
        <v>-140.4</v>
      </c>
      <c r="AI175" s="211"/>
    </row>
    <row r="176" spans="1:35" ht="15">
      <c r="A176" s="107">
        <v>2022</v>
      </c>
      <c r="B176" s="107">
        <v>299</v>
      </c>
      <c r="C176" s="107" t="s">
        <v>925</v>
      </c>
      <c r="D176" s="189" t="s">
        <v>1032</v>
      </c>
      <c r="E176" s="107" t="s">
        <v>709</v>
      </c>
      <c r="F176" s="107" t="s">
        <v>1033</v>
      </c>
      <c r="G176" s="207">
        <v>17.4</v>
      </c>
      <c r="H176" s="207">
        <v>1.09</v>
      </c>
      <c r="I176" s="107" t="s">
        <v>119</v>
      </c>
      <c r="J176" s="207">
        <f t="shared" si="20"/>
        <v>16.31</v>
      </c>
      <c r="K176" s="189" t="s">
        <v>161</v>
      </c>
      <c r="L176" s="107" t="s">
        <v>121</v>
      </c>
      <c r="M176" s="107" t="s">
        <v>1034</v>
      </c>
      <c r="N176" s="107" t="s">
        <v>803</v>
      </c>
      <c r="O176" s="107" t="s">
        <v>967</v>
      </c>
      <c r="P176" s="107" t="s">
        <v>968</v>
      </c>
      <c r="Q176" s="107" t="s">
        <v>969</v>
      </c>
      <c r="R176" s="107" t="s">
        <v>198</v>
      </c>
      <c r="S176" s="107" t="s">
        <v>199</v>
      </c>
      <c r="T176" s="107" t="s">
        <v>435</v>
      </c>
      <c r="U176" s="107">
        <v>2560</v>
      </c>
      <c r="V176" s="107">
        <v>5</v>
      </c>
      <c r="W176" s="107">
        <v>3</v>
      </c>
      <c r="X176" s="107">
        <v>2022</v>
      </c>
      <c r="Y176" s="107">
        <v>99</v>
      </c>
      <c r="Z176" s="107">
        <v>0</v>
      </c>
      <c r="AA176" s="107" t="s">
        <v>857</v>
      </c>
      <c r="AB176" s="107" t="s">
        <v>990</v>
      </c>
      <c r="AC176" s="107" t="s">
        <v>857</v>
      </c>
      <c r="AD176" s="211" t="s">
        <v>932</v>
      </c>
      <c r="AE176" s="211" t="s">
        <v>857</v>
      </c>
      <c r="AF176" s="211">
        <f t="shared" si="21"/>
        <v>-8</v>
      </c>
      <c r="AG176" s="209">
        <f t="shared" si="22"/>
        <v>16.31</v>
      </c>
      <c r="AH176" s="210">
        <f t="shared" si="23"/>
        <v>-130.48</v>
      </c>
      <c r="AI176" s="211"/>
    </row>
    <row r="177" spans="1:35" ht="15">
      <c r="A177" s="107">
        <v>2022</v>
      </c>
      <c r="B177" s="107">
        <v>300</v>
      </c>
      <c r="C177" s="107" t="s">
        <v>925</v>
      </c>
      <c r="D177" s="189" t="s">
        <v>1035</v>
      </c>
      <c r="E177" s="107" t="s">
        <v>709</v>
      </c>
      <c r="F177" s="107" t="s">
        <v>1036</v>
      </c>
      <c r="G177" s="207">
        <v>1.09</v>
      </c>
      <c r="H177" s="207">
        <v>1.09</v>
      </c>
      <c r="I177" s="107" t="s">
        <v>119</v>
      </c>
      <c r="J177" s="207">
        <f t="shared" si="20"/>
        <v>0</v>
      </c>
      <c r="K177" s="189" t="s">
        <v>161</v>
      </c>
      <c r="L177" s="107" t="s">
        <v>121</v>
      </c>
      <c r="M177" s="107" t="s">
        <v>1037</v>
      </c>
      <c r="N177" s="107" t="s">
        <v>803</v>
      </c>
      <c r="O177" s="107" t="s">
        <v>967</v>
      </c>
      <c r="P177" s="107" t="s">
        <v>968</v>
      </c>
      <c r="Q177" s="107" t="s">
        <v>969</v>
      </c>
      <c r="R177" s="107" t="s">
        <v>198</v>
      </c>
      <c r="S177" s="107" t="s">
        <v>199</v>
      </c>
      <c r="T177" s="107" t="s">
        <v>435</v>
      </c>
      <c r="U177" s="107">
        <v>2560</v>
      </c>
      <c r="V177" s="107">
        <v>5</v>
      </c>
      <c r="W177" s="107">
        <v>3</v>
      </c>
      <c r="X177" s="107">
        <v>2022</v>
      </c>
      <c r="Y177" s="107">
        <v>99</v>
      </c>
      <c r="Z177" s="107">
        <v>0</v>
      </c>
      <c r="AA177" s="107" t="s">
        <v>857</v>
      </c>
      <c r="AB177" s="107" t="s">
        <v>990</v>
      </c>
      <c r="AC177" s="107" t="s">
        <v>857</v>
      </c>
      <c r="AD177" s="211" t="s">
        <v>932</v>
      </c>
      <c r="AE177" s="211" t="s">
        <v>857</v>
      </c>
      <c r="AF177" s="211">
        <f t="shared" si="21"/>
        <v>-8</v>
      </c>
      <c r="AG177" s="209">
        <f t="shared" si="22"/>
        <v>0</v>
      </c>
      <c r="AH177" s="210">
        <f t="shared" si="23"/>
        <v>0</v>
      </c>
      <c r="AI177" s="211"/>
    </row>
    <row r="178" spans="1:35" ht="15">
      <c r="A178" s="107">
        <v>2022</v>
      </c>
      <c r="B178" s="107">
        <v>301</v>
      </c>
      <c r="C178" s="107" t="s">
        <v>925</v>
      </c>
      <c r="D178" s="189" t="s">
        <v>1038</v>
      </c>
      <c r="E178" s="107" t="s">
        <v>709</v>
      </c>
      <c r="F178" s="107" t="s">
        <v>1036</v>
      </c>
      <c r="G178" s="207">
        <v>21.32</v>
      </c>
      <c r="H178" s="207">
        <v>1.33</v>
      </c>
      <c r="I178" s="107" t="s">
        <v>119</v>
      </c>
      <c r="J178" s="207">
        <f t="shared" si="20"/>
        <v>19.990000000000002</v>
      </c>
      <c r="K178" s="189" t="s">
        <v>161</v>
      </c>
      <c r="L178" s="107" t="s">
        <v>121</v>
      </c>
      <c r="M178" s="107" t="s">
        <v>1039</v>
      </c>
      <c r="N178" s="107" t="s">
        <v>803</v>
      </c>
      <c r="O178" s="107" t="s">
        <v>967</v>
      </c>
      <c r="P178" s="107" t="s">
        <v>968</v>
      </c>
      <c r="Q178" s="107" t="s">
        <v>969</v>
      </c>
      <c r="R178" s="107" t="s">
        <v>198</v>
      </c>
      <c r="S178" s="107" t="s">
        <v>199</v>
      </c>
      <c r="T178" s="107" t="s">
        <v>435</v>
      </c>
      <c r="U178" s="107">
        <v>2560</v>
      </c>
      <c r="V178" s="107">
        <v>5</v>
      </c>
      <c r="W178" s="107">
        <v>3</v>
      </c>
      <c r="X178" s="107">
        <v>2022</v>
      </c>
      <c r="Y178" s="107">
        <v>99</v>
      </c>
      <c r="Z178" s="107">
        <v>0</v>
      </c>
      <c r="AA178" s="107" t="s">
        <v>857</v>
      </c>
      <c r="AB178" s="107" t="s">
        <v>990</v>
      </c>
      <c r="AC178" s="107" t="s">
        <v>857</v>
      </c>
      <c r="AD178" s="211" t="s">
        <v>932</v>
      </c>
      <c r="AE178" s="211" t="s">
        <v>857</v>
      </c>
      <c r="AF178" s="211">
        <f t="shared" si="21"/>
        <v>-8</v>
      </c>
      <c r="AG178" s="209">
        <f t="shared" si="22"/>
        <v>19.990000000000002</v>
      </c>
      <c r="AH178" s="210">
        <f t="shared" si="23"/>
        <v>-159.92000000000002</v>
      </c>
      <c r="AI178" s="211"/>
    </row>
    <row r="179" spans="1:35" ht="15">
      <c r="A179" s="107">
        <v>2022</v>
      </c>
      <c r="B179" s="107">
        <v>302</v>
      </c>
      <c r="C179" s="107" t="s">
        <v>925</v>
      </c>
      <c r="D179" s="189" t="s">
        <v>1040</v>
      </c>
      <c r="E179" s="107" t="s">
        <v>709</v>
      </c>
      <c r="F179" s="107" t="s">
        <v>1041</v>
      </c>
      <c r="G179" s="207">
        <v>22.5</v>
      </c>
      <c r="H179" s="207">
        <v>1.33</v>
      </c>
      <c r="I179" s="107" t="s">
        <v>119</v>
      </c>
      <c r="J179" s="207">
        <f t="shared" si="20"/>
        <v>21.17</v>
      </c>
      <c r="K179" s="189" t="s">
        <v>161</v>
      </c>
      <c r="L179" s="107" t="s">
        <v>121</v>
      </c>
      <c r="M179" s="107" t="s">
        <v>1042</v>
      </c>
      <c r="N179" s="107" t="s">
        <v>803</v>
      </c>
      <c r="O179" s="107" t="s">
        <v>967</v>
      </c>
      <c r="P179" s="107" t="s">
        <v>968</v>
      </c>
      <c r="Q179" s="107" t="s">
        <v>969</v>
      </c>
      <c r="R179" s="107" t="s">
        <v>198</v>
      </c>
      <c r="S179" s="107" t="s">
        <v>199</v>
      </c>
      <c r="T179" s="107" t="s">
        <v>435</v>
      </c>
      <c r="U179" s="107">
        <v>2560</v>
      </c>
      <c r="V179" s="107">
        <v>5</v>
      </c>
      <c r="W179" s="107">
        <v>3</v>
      </c>
      <c r="X179" s="107">
        <v>2022</v>
      </c>
      <c r="Y179" s="107">
        <v>99</v>
      </c>
      <c r="Z179" s="107">
        <v>0</v>
      </c>
      <c r="AA179" s="107" t="s">
        <v>857</v>
      </c>
      <c r="AB179" s="107" t="s">
        <v>990</v>
      </c>
      <c r="AC179" s="107" t="s">
        <v>857</v>
      </c>
      <c r="AD179" s="211" t="s">
        <v>932</v>
      </c>
      <c r="AE179" s="211" t="s">
        <v>857</v>
      </c>
      <c r="AF179" s="211">
        <f t="shared" si="21"/>
        <v>-8</v>
      </c>
      <c r="AG179" s="209">
        <f t="shared" si="22"/>
        <v>21.17</v>
      </c>
      <c r="AH179" s="210">
        <f t="shared" si="23"/>
        <v>-169.36</v>
      </c>
      <c r="AI179" s="211"/>
    </row>
    <row r="180" spans="1:35" ht="15">
      <c r="A180" s="107">
        <v>2022</v>
      </c>
      <c r="B180" s="107">
        <v>303</v>
      </c>
      <c r="C180" s="107" t="s">
        <v>925</v>
      </c>
      <c r="D180" s="189" t="s">
        <v>1043</v>
      </c>
      <c r="E180" s="107" t="s">
        <v>709</v>
      </c>
      <c r="F180" s="107" t="s">
        <v>1044</v>
      </c>
      <c r="G180" s="207">
        <v>18.54</v>
      </c>
      <c r="H180" s="207">
        <v>1.09</v>
      </c>
      <c r="I180" s="107" t="s">
        <v>119</v>
      </c>
      <c r="J180" s="207">
        <f t="shared" si="20"/>
        <v>17.45</v>
      </c>
      <c r="K180" s="189" t="s">
        <v>161</v>
      </c>
      <c r="L180" s="107" t="s">
        <v>121</v>
      </c>
      <c r="M180" s="107" t="s">
        <v>1045</v>
      </c>
      <c r="N180" s="107" t="s">
        <v>803</v>
      </c>
      <c r="O180" s="107" t="s">
        <v>967</v>
      </c>
      <c r="P180" s="107" t="s">
        <v>968</v>
      </c>
      <c r="Q180" s="107" t="s">
        <v>969</v>
      </c>
      <c r="R180" s="107" t="s">
        <v>198</v>
      </c>
      <c r="S180" s="107" t="s">
        <v>199</v>
      </c>
      <c r="T180" s="107" t="s">
        <v>435</v>
      </c>
      <c r="U180" s="107">
        <v>2560</v>
      </c>
      <c r="V180" s="107">
        <v>5</v>
      </c>
      <c r="W180" s="107">
        <v>3</v>
      </c>
      <c r="X180" s="107">
        <v>2022</v>
      </c>
      <c r="Y180" s="107">
        <v>99</v>
      </c>
      <c r="Z180" s="107">
        <v>0</v>
      </c>
      <c r="AA180" s="107" t="s">
        <v>857</v>
      </c>
      <c r="AB180" s="107" t="s">
        <v>990</v>
      </c>
      <c r="AC180" s="107" t="s">
        <v>857</v>
      </c>
      <c r="AD180" s="211" t="s">
        <v>932</v>
      </c>
      <c r="AE180" s="211" t="s">
        <v>857</v>
      </c>
      <c r="AF180" s="211">
        <f t="shared" si="21"/>
        <v>-8</v>
      </c>
      <c r="AG180" s="209">
        <f t="shared" si="22"/>
        <v>17.45</v>
      </c>
      <c r="AH180" s="210">
        <f t="shared" si="23"/>
        <v>-139.6</v>
      </c>
      <c r="AI180" s="211"/>
    </row>
    <row r="181" spans="1:35" ht="15">
      <c r="A181" s="107">
        <v>2022</v>
      </c>
      <c r="B181" s="107">
        <v>304</v>
      </c>
      <c r="C181" s="107" t="s">
        <v>925</v>
      </c>
      <c r="D181" s="189" t="s">
        <v>1046</v>
      </c>
      <c r="E181" s="107" t="s">
        <v>709</v>
      </c>
      <c r="F181" s="107" t="s">
        <v>1047</v>
      </c>
      <c r="G181" s="207">
        <v>21.44</v>
      </c>
      <c r="H181" s="207">
        <v>1.95</v>
      </c>
      <c r="I181" s="107" t="s">
        <v>119</v>
      </c>
      <c r="J181" s="207">
        <f t="shared" si="20"/>
        <v>19.490000000000002</v>
      </c>
      <c r="K181" s="189" t="s">
        <v>161</v>
      </c>
      <c r="L181" s="107" t="s">
        <v>121</v>
      </c>
      <c r="M181" s="107" t="s">
        <v>1048</v>
      </c>
      <c r="N181" s="107" t="s">
        <v>803</v>
      </c>
      <c r="O181" s="107" t="s">
        <v>967</v>
      </c>
      <c r="P181" s="107" t="s">
        <v>968</v>
      </c>
      <c r="Q181" s="107" t="s">
        <v>969</v>
      </c>
      <c r="R181" s="107" t="s">
        <v>198</v>
      </c>
      <c r="S181" s="107" t="s">
        <v>199</v>
      </c>
      <c r="T181" s="107" t="s">
        <v>200</v>
      </c>
      <c r="U181" s="107">
        <v>470</v>
      </c>
      <c r="V181" s="107">
        <v>5</v>
      </c>
      <c r="W181" s="107">
        <v>4</v>
      </c>
      <c r="X181" s="107">
        <v>2022</v>
      </c>
      <c r="Y181" s="107">
        <v>94</v>
      </c>
      <c r="Z181" s="107">
        <v>0</v>
      </c>
      <c r="AA181" s="107" t="s">
        <v>857</v>
      </c>
      <c r="AB181" s="107" t="s">
        <v>1049</v>
      </c>
      <c r="AC181" s="107" t="s">
        <v>857</v>
      </c>
      <c r="AD181" s="211" t="s">
        <v>932</v>
      </c>
      <c r="AE181" s="211" t="s">
        <v>857</v>
      </c>
      <c r="AF181" s="211">
        <f t="shared" si="21"/>
        <v>-8</v>
      </c>
      <c r="AG181" s="209">
        <f t="shared" si="22"/>
        <v>19.490000000000002</v>
      </c>
      <c r="AH181" s="210">
        <f t="shared" si="23"/>
        <v>-155.92000000000002</v>
      </c>
      <c r="AI181" s="211"/>
    </row>
    <row r="182" spans="1:35" ht="15">
      <c r="A182" s="107">
        <v>2022</v>
      </c>
      <c r="B182" s="107">
        <v>305</v>
      </c>
      <c r="C182" s="107" t="s">
        <v>925</v>
      </c>
      <c r="D182" s="189" t="s">
        <v>1050</v>
      </c>
      <c r="E182" s="107" t="s">
        <v>709</v>
      </c>
      <c r="F182" s="107" t="s">
        <v>1047</v>
      </c>
      <c r="G182" s="207">
        <v>41.65</v>
      </c>
      <c r="H182" s="207">
        <v>3.79</v>
      </c>
      <c r="I182" s="107" t="s">
        <v>119</v>
      </c>
      <c r="J182" s="207">
        <f t="shared" si="20"/>
        <v>37.86</v>
      </c>
      <c r="K182" s="189" t="s">
        <v>161</v>
      </c>
      <c r="L182" s="107" t="s">
        <v>121</v>
      </c>
      <c r="M182" s="107" t="s">
        <v>1051</v>
      </c>
      <c r="N182" s="107" t="s">
        <v>803</v>
      </c>
      <c r="O182" s="107" t="s">
        <v>967</v>
      </c>
      <c r="P182" s="107" t="s">
        <v>968</v>
      </c>
      <c r="Q182" s="107" t="s">
        <v>969</v>
      </c>
      <c r="R182" s="107" t="s">
        <v>198</v>
      </c>
      <c r="S182" s="107" t="s">
        <v>199</v>
      </c>
      <c r="T182" s="107" t="s">
        <v>200</v>
      </c>
      <c r="U182" s="107">
        <v>470</v>
      </c>
      <c r="V182" s="107">
        <v>5</v>
      </c>
      <c r="W182" s="107">
        <v>4</v>
      </c>
      <c r="X182" s="107">
        <v>2022</v>
      </c>
      <c r="Y182" s="107">
        <v>94</v>
      </c>
      <c r="Z182" s="107">
        <v>0</v>
      </c>
      <c r="AA182" s="107" t="s">
        <v>857</v>
      </c>
      <c r="AB182" s="107" t="s">
        <v>1049</v>
      </c>
      <c r="AC182" s="107" t="s">
        <v>857</v>
      </c>
      <c r="AD182" s="211" t="s">
        <v>932</v>
      </c>
      <c r="AE182" s="211" t="s">
        <v>857</v>
      </c>
      <c r="AF182" s="211">
        <f t="shared" si="21"/>
        <v>-8</v>
      </c>
      <c r="AG182" s="209">
        <f t="shared" si="22"/>
        <v>37.86</v>
      </c>
      <c r="AH182" s="210">
        <f t="shared" si="23"/>
        <v>-302.88</v>
      </c>
      <c r="AI182" s="211"/>
    </row>
    <row r="183" spans="1:35" ht="15">
      <c r="A183" s="107">
        <v>2022</v>
      </c>
      <c r="B183" s="107">
        <v>306</v>
      </c>
      <c r="C183" s="107" t="s">
        <v>925</v>
      </c>
      <c r="D183" s="189" t="s">
        <v>1052</v>
      </c>
      <c r="E183" s="107" t="s">
        <v>709</v>
      </c>
      <c r="F183" s="107" t="s">
        <v>984</v>
      </c>
      <c r="G183" s="207">
        <v>17.42</v>
      </c>
      <c r="H183" s="207">
        <v>1.58</v>
      </c>
      <c r="I183" s="107" t="s">
        <v>119</v>
      </c>
      <c r="J183" s="207">
        <f t="shared" si="20"/>
        <v>15.840000000000002</v>
      </c>
      <c r="K183" s="189" t="s">
        <v>161</v>
      </c>
      <c r="L183" s="107" t="s">
        <v>121</v>
      </c>
      <c r="M183" s="107" t="s">
        <v>1053</v>
      </c>
      <c r="N183" s="107" t="s">
        <v>803</v>
      </c>
      <c r="O183" s="107" t="s">
        <v>967</v>
      </c>
      <c r="P183" s="107" t="s">
        <v>968</v>
      </c>
      <c r="Q183" s="107" t="s">
        <v>969</v>
      </c>
      <c r="R183" s="107" t="s">
        <v>198</v>
      </c>
      <c r="S183" s="107" t="s">
        <v>199</v>
      </c>
      <c r="T183" s="107" t="s">
        <v>435</v>
      </c>
      <c r="U183" s="107">
        <v>2560</v>
      </c>
      <c r="V183" s="107">
        <v>5</v>
      </c>
      <c r="W183" s="107">
        <v>3</v>
      </c>
      <c r="X183" s="107">
        <v>2022</v>
      </c>
      <c r="Y183" s="107">
        <v>100</v>
      </c>
      <c r="Z183" s="107">
        <v>0</v>
      </c>
      <c r="AA183" s="107" t="s">
        <v>857</v>
      </c>
      <c r="AB183" s="107" t="s">
        <v>986</v>
      </c>
      <c r="AC183" s="107" t="s">
        <v>857</v>
      </c>
      <c r="AD183" s="211" t="s">
        <v>932</v>
      </c>
      <c r="AE183" s="211" t="s">
        <v>857</v>
      </c>
      <c r="AF183" s="211">
        <f t="shared" si="21"/>
        <v>-8</v>
      </c>
      <c r="AG183" s="209">
        <f t="shared" si="22"/>
        <v>15.840000000000002</v>
      </c>
      <c r="AH183" s="210">
        <f t="shared" si="23"/>
        <v>-126.72000000000001</v>
      </c>
      <c r="AI183" s="211"/>
    </row>
    <row r="184" spans="1:35" ht="15">
      <c r="A184" s="107">
        <v>2022</v>
      </c>
      <c r="B184" s="107">
        <v>307</v>
      </c>
      <c r="C184" s="107" t="s">
        <v>925</v>
      </c>
      <c r="D184" s="189" t="s">
        <v>1054</v>
      </c>
      <c r="E184" s="107" t="s">
        <v>709</v>
      </c>
      <c r="F184" s="107" t="s">
        <v>1055</v>
      </c>
      <c r="G184" s="207">
        <v>62.32</v>
      </c>
      <c r="H184" s="207">
        <v>10.9</v>
      </c>
      <c r="I184" s="107" t="s">
        <v>119</v>
      </c>
      <c r="J184" s="207">
        <f t="shared" si="20"/>
        <v>51.42</v>
      </c>
      <c r="K184" s="189" t="s">
        <v>161</v>
      </c>
      <c r="L184" s="107" t="s">
        <v>121</v>
      </c>
      <c r="M184" s="107" t="s">
        <v>1056</v>
      </c>
      <c r="N184" s="107" t="s">
        <v>803</v>
      </c>
      <c r="O184" s="107" t="s">
        <v>967</v>
      </c>
      <c r="P184" s="107" t="s">
        <v>968</v>
      </c>
      <c r="Q184" s="107" t="s">
        <v>969</v>
      </c>
      <c r="R184" s="107" t="s">
        <v>198</v>
      </c>
      <c r="S184" s="107" t="s">
        <v>199</v>
      </c>
      <c r="T184" s="107" t="s">
        <v>296</v>
      </c>
      <c r="U184" s="107">
        <v>2340</v>
      </c>
      <c r="V184" s="107">
        <v>10</v>
      </c>
      <c r="W184" s="107">
        <v>3</v>
      </c>
      <c r="X184" s="107">
        <v>2022</v>
      </c>
      <c r="Y184" s="107">
        <v>98</v>
      </c>
      <c r="Z184" s="107">
        <v>0</v>
      </c>
      <c r="AA184" s="107" t="s">
        <v>857</v>
      </c>
      <c r="AB184" s="107" t="s">
        <v>1057</v>
      </c>
      <c r="AC184" s="107" t="s">
        <v>857</v>
      </c>
      <c r="AD184" s="211" t="s">
        <v>932</v>
      </c>
      <c r="AE184" s="211" t="s">
        <v>857</v>
      </c>
      <c r="AF184" s="211">
        <f t="shared" si="21"/>
        <v>-8</v>
      </c>
      <c r="AG184" s="209">
        <f t="shared" si="22"/>
        <v>51.42</v>
      </c>
      <c r="AH184" s="210">
        <f t="shared" si="23"/>
        <v>-411.36</v>
      </c>
      <c r="AI184" s="211"/>
    </row>
    <row r="185" spans="1:35" ht="15">
      <c r="A185" s="107">
        <v>2022</v>
      </c>
      <c r="B185" s="107">
        <v>308</v>
      </c>
      <c r="C185" s="107" t="s">
        <v>748</v>
      </c>
      <c r="D185" s="189" t="s">
        <v>1058</v>
      </c>
      <c r="E185" s="107" t="s">
        <v>950</v>
      </c>
      <c r="F185" s="107" t="s">
        <v>1059</v>
      </c>
      <c r="G185" s="207">
        <v>429.5</v>
      </c>
      <c r="H185" s="207">
        <v>0</v>
      </c>
      <c r="I185" s="107" t="s">
        <v>147</v>
      </c>
      <c r="J185" s="207">
        <f t="shared" si="20"/>
        <v>429.5</v>
      </c>
      <c r="K185" s="189" t="s">
        <v>228</v>
      </c>
      <c r="L185" s="107" t="s">
        <v>121</v>
      </c>
      <c r="M185" s="107" t="s">
        <v>1060</v>
      </c>
      <c r="N185" s="107" t="s">
        <v>925</v>
      </c>
      <c r="O185" s="107" t="s">
        <v>230</v>
      </c>
      <c r="P185" s="107" t="s">
        <v>231</v>
      </c>
      <c r="Q185" s="107" t="s">
        <v>232</v>
      </c>
      <c r="R185" s="107" t="s">
        <v>126</v>
      </c>
      <c r="S185" s="107" t="s">
        <v>127</v>
      </c>
      <c r="T185" s="107" t="s">
        <v>128</v>
      </c>
      <c r="U185" s="107">
        <v>1130</v>
      </c>
      <c r="V185" s="107">
        <v>10</v>
      </c>
      <c r="W185" s="107">
        <v>3</v>
      </c>
      <c r="X185" s="107">
        <v>2022</v>
      </c>
      <c r="Y185" s="107">
        <v>200</v>
      </c>
      <c r="Z185" s="107">
        <v>0</v>
      </c>
      <c r="AA185" s="107" t="s">
        <v>857</v>
      </c>
      <c r="AB185" s="107" t="s">
        <v>1061</v>
      </c>
      <c r="AC185" s="107" t="s">
        <v>857</v>
      </c>
      <c r="AD185" s="211" t="s">
        <v>954</v>
      </c>
      <c r="AE185" s="211" t="s">
        <v>857</v>
      </c>
      <c r="AF185" s="211">
        <f t="shared" si="21"/>
        <v>-13</v>
      </c>
      <c r="AG185" s="209">
        <f t="shared" si="22"/>
        <v>429.5</v>
      </c>
      <c r="AH185" s="210">
        <f t="shared" si="23"/>
        <v>-5583.5</v>
      </c>
      <c r="AI185" s="211"/>
    </row>
    <row r="186" spans="1:35" ht="15">
      <c r="A186" s="107">
        <v>2022</v>
      </c>
      <c r="B186" s="107">
        <v>309</v>
      </c>
      <c r="C186" s="107" t="s">
        <v>748</v>
      </c>
      <c r="D186" s="189" t="s">
        <v>1062</v>
      </c>
      <c r="E186" s="107" t="s">
        <v>1063</v>
      </c>
      <c r="F186" s="107" t="s">
        <v>1064</v>
      </c>
      <c r="G186" s="207">
        <v>183</v>
      </c>
      <c r="H186" s="207">
        <v>33</v>
      </c>
      <c r="I186" s="107" t="s">
        <v>119</v>
      </c>
      <c r="J186" s="207">
        <f t="shared" si="20"/>
        <v>150</v>
      </c>
      <c r="K186" s="189" t="s">
        <v>1065</v>
      </c>
      <c r="L186" s="107" t="s">
        <v>121</v>
      </c>
      <c r="M186" s="107" t="s">
        <v>1066</v>
      </c>
      <c r="N186" s="107" t="s">
        <v>730</v>
      </c>
      <c r="O186" s="107" t="s">
        <v>1067</v>
      </c>
      <c r="P186" s="107" t="s">
        <v>1068</v>
      </c>
      <c r="Q186" s="107" t="s">
        <v>161</v>
      </c>
      <c r="R186" s="107" t="s">
        <v>165</v>
      </c>
      <c r="S186" s="107" t="s">
        <v>166</v>
      </c>
      <c r="T186" s="107" t="s">
        <v>296</v>
      </c>
      <c r="U186" s="107">
        <v>2340</v>
      </c>
      <c r="V186" s="107">
        <v>5</v>
      </c>
      <c r="W186" s="107">
        <v>4</v>
      </c>
      <c r="X186" s="107">
        <v>2022</v>
      </c>
      <c r="Y186" s="107">
        <v>196</v>
      </c>
      <c r="Z186" s="107">
        <v>0</v>
      </c>
      <c r="AA186" s="107" t="s">
        <v>857</v>
      </c>
      <c r="AB186" s="107" t="s">
        <v>1069</v>
      </c>
      <c r="AC186" s="107" t="s">
        <v>857</v>
      </c>
      <c r="AD186" s="211" t="s">
        <v>1070</v>
      </c>
      <c r="AE186" s="211" t="s">
        <v>857</v>
      </c>
      <c r="AF186" s="211">
        <f t="shared" si="21"/>
        <v>-15</v>
      </c>
      <c r="AG186" s="209">
        <f t="shared" si="22"/>
        <v>150</v>
      </c>
      <c r="AH186" s="210">
        <f t="shared" si="23"/>
        <v>-2250</v>
      </c>
      <c r="AI186" s="211"/>
    </row>
    <row r="187" spans="1:35" ht="15">
      <c r="A187" s="107">
        <v>2022</v>
      </c>
      <c r="B187" s="107">
        <v>309</v>
      </c>
      <c r="C187" s="107" t="s">
        <v>748</v>
      </c>
      <c r="D187" s="189" t="s">
        <v>1062</v>
      </c>
      <c r="E187" s="107" t="s">
        <v>1063</v>
      </c>
      <c r="F187" s="107" t="s">
        <v>1071</v>
      </c>
      <c r="G187" s="207">
        <v>634.4</v>
      </c>
      <c r="H187" s="207">
        <v>114.4</v>
      </c>
      <c r="I187" s="107" t="s">
        <v>119</v>
      </c>
      <c r="J187" s="207">
        <f t="shared" si="20"/>
        <v>520</v>
      </c>
      <c r="K187" s="189" t="s">
        <v>1065</v>
      </c>
      <c r="L187" s="107" t="s">
        <v>121</v>
      </c>
      <c r="M187" s="107" t="s">
        <v>1066</v>
      </c>
      <c r="N187" s="107" t="s">
        <v>730</v>
      </c>
      <c r="O187" s="107" t="s">
        <v>1067</v>
      </c>
      <c r="P187" s="107" t="s">
        <v>1068</v>
      </c>
      <c r="Q187" s="107" t="s">
        <v>161</v>
      </c>
      <c r="R187" s="107" t="s">
        <v>165</v>
      </c>
      <c r="S187" s="107" t="s">
        <v>166</v>
      </c>
      <c r="T187" s="107" t="s">
        <v>200</v>
      </c>
      <c r="U187" s="107">
        <v>470</v>
      </c>
      <c r="V187" s="107">
        <v>5</v>
      </c>
      <c r="W187" s="107">
        <v>3</v>
      </c>
      <c r="X187" s="107">
        <v>2022</v>
      </c>
      <c r="Y187" s="107">
        <v>197</v>
      </c>
      <c r="Z187" s="107">
        <v>0</v>
      </c>
      <c r="AA187" s="107" t="s">
        <v>857</v>
      </c>
      <c r="AB187" s="107" t="s">
        <v>1072</v>
      </c>
      <c r="AC187" s="107" t="s">
        <v>857</v>
      </c>
      <c r="AD187" s="211" t="s">
        <v>1070</v>
      </c>
      <c r="AE187" s="211" t="s">
        <v>857</v>
      </c>
      <c r="AF187" s="211">
        <f t="shared" si="21"/>
        <v>-15</v>
      </c>
      <c r="AG187" s="209">
        <f t="shared" si="22"/>
        <v>520</v>
      </c>
      <c r="AH187" s="210">
        <f t="shared" si="23"/>
        <v>-7800</v>
      </c>
      <c r="AI187" s="211"/>
    </row>
    <row r="188" spans="1:35" ht="15">
      <c r="A188" s="107">
        <v>2022</v>
      </c>
      <c r="B188" s="107">
        <v>309</v>
      </c>
      <c r="C188" s="107" t="s">
        <v>748</v>
      </c>
      <c r="D188" s="189" t="s">
        <v>1062</v>
      </c>
      <c r="E188" s="107" t="s">
        <v>1063</v>
      </c>
      <c r="F188" s="107" t="s">
        <v>1073</v>
      </c>
      <c r="G188" s="207">
        <v>122</v>
      </c>
      <c r="H188" s="207">
        <v>22</v>
      </c>
      <c r="I188" s="107" t="s">
        <v>119</v>
      </c>
      <c r="J188" s="207">
        <f t="shared" si="20"/>
        <v>100</v>
      </c>
      <c r="K188" s="189" t="s">
        <v>1065</v>
      </c>
      <c r="L188" s="107" t="s">
        <v>121</v>
      </c>
      <c r="M188" s="107" t="s">
        <v>1066</v>
      </c>
      <c r="N188" s="107" t="s">
        <v>730</v>
      </c>
      <c r="O188" s="107" t="s">
        <v>1067</v>
      </c>
      <c r="P188" s="107" t="s">
        <v>1068</v>
      </c>
      <c r="Q188" s="107" t="s">
        <v>161</v>
      </c>
      <c r="R188" s="107" t="s">
        <v>165</v>
      </c>
      <c r="S188" s="107" t="s">
        <v>166</v>
      </c>
      <c r="T188" s="107" t="s">
        <v>239</v>
      </c>
      <c r="U188" s="107">
        <v>140</v>
      </c>
      <c r="V188" s="107">
        <v>5</v>
      </c>
      <c r="W188" s="107">
        <v>6</v>
      </c>
      <c r="X188" s="107">
        <v>2022</v>
      </c>
      <c r="Y188" s="107">
        <v>198</v>
      </c>
      <c r="Z188" s="107">
        <v>0</v>
      </c>
      <c r="AA188" s="107" t="s">
        <v>857</v>
      </c>
      <c r="AB188" s="107" t="s">
        <v>1074</v>
      </c>
      <c r="AC188" s="107" t="s">
        <v>857</v>
      </c>
      <c r="AD188" s="211" t="s">
        <v>1070</v>
      </c>
      <c r="AE188" s="211" t="s">
        <v>857</v>
      </c>
      <c r="AF188" s="211">
        <f t="shared" si="21"/>
        <v>-15</v>
      </c>
      <c r="AG188" s="209">
        <f t="shared" si="22"/>
        <v>100</v>
      </c>
      <c r="AH188" s="210">
        <f t="shared" si="23"/>
        <v>-1500</v>
      </c>
      <c r="AI188" s="211"/>
    </row>
    <row r="189" spans="1:35" ht="15">
      <c r="A189" s="107">
        <v>2022</v>
      </c>
      <c r="B189" s="107">
        <v>309</v>
      </c>
      <c r="C189" s="107" t="s">
        <v>748</v>
      </c>
      <c r="D189" s="189" t="s">
        <v>1062</v>
      </c>
      <c r="E189" s="107" t="s">
        <v>1063</v>
      </c>
      <c r="F189" s="107" t="s">
        <v>1075</v>
      </c>
      <c r="G189" s="207">
        <v>183</v>
      </c>
      <c r="H189" s="207">
        <v>33</v>
      </c>
      <c r="I189" s="107" t="s">
        <v>119</v>
      </c>
      <c r="J189" s="207">
        <f t="shared" si="20"/>
        <v>150</v>
      </c>
      <c r="K189" s="189" t="s">
        <v>1065</v>
      </c>
      <c r="L189" s="107" t="s">
        <v>121</v>
      </c>
      <c r="M189" s="107" t="s">
        <v>1066</v>
      </c>
      <c r="N189" s="107" t="s">
        <v>730</v>
      </c>
      <c r="O189" s="107" t="s">
        <v>1067</v>
      </c>
      <c r="P189" s="107" t="s">
        <v>1068</v>
      </c>
      <c r="Q189" s="107" t="s">
        <v>161</v>
      </c>
      <c r="R189" s="107" t="s">
        <v>165</v>
      </c>
      <c r="S189" s="107" t="s">
        <v>166</v>
      </c>
      <c r="T189" s="107" t="s">
        <v>345</v>
      </c>
      <c r="U189" s="107">
        <v>3660</v>
      </c>
      <c r="V189" s="107">
        <v>5</v>
      </c>
      <c r="W189" s="107">
        <v>1</v>
      </c>
      <c r="X189" s="107">
        <v>2022</v>
      </c>
      <c r="Y189" s="107">
        <v>199</v>
      </c>
      <c r="Z189" s="107">
        <v>0</v>
      </c>
      <c r="AA189" s="107" t="s">
        <v>857</v>
      </c>
      <c r="AB189" s="107" t="s">
        <v>1076</v>
      </c>
      <c r="AC189" s="107" t="s">
        <v>857</v>
      </c>
      <c r="AD189" s="211" t="s">
        <v>1070</v>
      </c>
      <c r="AE189" s="211" t="s">
        <v>857</v>
      </c>
      <c r="AF189" s="211">
        <f t="shared" si="21"/>
        <v>-15</v>
      </c>
      <c r="AG189" s="209">
        <f t="shared" si="22"/>
        <v>150</v>
      </c>
      <c r="AH189" s="210">
        <f t="shared" si="23"/>
        <v>-2250</v>
      </c>
      <c r="AI189" s="211"/>
    </row>
    <row r="190" spans="1:35" ht="15">
      <c r="A190" s="107">
        <v>2022</v>
      </c>
      <c r="B190" s="107">
        <v>310</v>
      </c>
      <c r="C190" s="107" t="s">
        <v>729</v>
      </c>
      <c r="D190" s="189" t="s">
        <v>1077</v>
      </c>
      <c r="E190" s="107" t="s">
        <v>748</v>
      </c>
      <c r="F190" s="107" t="s">
        <v>1078</v>
      </c>
      <c r="G190" s="207">
        <v>53.07</v>
      </c>
      <c r="H190" s="207">
        <v>9.57</v>
      </c>
      <c r="I190" s="107" t="s">
        <v>119</v>
      </c>
      <c r="J190" s="207">
        <f t="shared" si="20"/>
        <v>43.5</v>
      </c>
      <c r="K190" s="189" t="s">
        <v>619</v>
      </c>
      <c r="L190" s="107" t="s">
        <v>121</v>
      </c>
      <c r="M190" s="107" t="s">
        <v>1079</v>
      </c>
      <c r="N190" s="107" t="s">
        <v>1080</v>
      </c>
      <c r="O190" s="107" t="s">
        <v>123</v>
      </c>
      <c r="P190" s="107" t="s">
        <v>124</v>
      </c>
      <c r="Q190" s="107" t="s">
        <v>125</v>
      </c>
      <c r="R190" s="107" t="s">
        <v>178</v>
      </c>
      <c r="S190" s="107" t="s">
        <v>179</v>
      </c>
      <c r="T190" s="107" t="s">
        <v>469</v>
      </c>
      <c r="U190" s="107">
        <v>20</v>
      </c>
      <c r="V190" s="107">
        <v>5</v>
      </c>
      <c r="W190" s="107">
        <v>2</v>
      </c>
      <c r="X190" s="107">
        <v>2022</v>
      </c>
      <c r="Y190" s="107">
        <v>242</v>
      </c>
      <c r="Z190" s="107">
        <v>0</v>
      </c>
      <c r="AA190" s="107" t="s">
        <v>857</v>
      </c>
      <c r="AB190" s="107" t="s">
        <v>1081</v>
      </c>
      <c r="AC190" s="107" t="s">
        <v>857</v>
      </c>
      <c r="AD190" s="211" t="s">
        <v>1082</v>
      </c>
      <c r="AE190" s="211" t="s">
        <v>857</v>
      </c>
      <c r="AF190" s="211">
        <f t="shared" si="21"/>
        <v>-20</v>
      </c>
      <c r="AG190" s="209">
        <f t="shared" si="22"/>
        <v>43.5</v>
      </c>
      <c r="AH190" s="210">
        <f t="shared" si="23"/>
        <v>-870</v>
      </c>
      <c r="AI190" s="211"/>
    </row>
    <row r="191" spans="1:35" ht="15">
      <c r="A191" s="107">
        <v>2022</v>
      </c>
      <c r="B191" s="107">
        <v>311</v>
      </c>
      <c r="C191" s="107" t="s">
        <v>729</v>
      </c>
      <c r="D191" s="189" t="s">
        <v>1083</v>
      </c>
      <c r="E191" s="107" t="s">
        <v>1080</v>
      </c>
      <c r="F191" s="107" t="s">
        <v>1084</v>
      </c>
      <c r="G191" s="207">
        <v>2501</v>
      </c>
      <c r="H191" s="207">
        <v>451</v>
      </c>
      <c r="I191" s="107" t="s">
        <v>119</v>
      </c>
      <c r="J191" s="207">
        <f t="shared" si="20"/>
        <v>2050</v>
      </c>
      <c r="K191" s="189" t="s">
        <v>751</v>
      </c>
      <c r="L191" s="107" t="s">
        <v>121</v>
      </c>
      <c r="M191" s="107" t="s">
        <v>1085</v>
      </c>
      <c r="N191" s="107" t="s">
        <v>729</v>
      </c>
      <c r="O191" s="107" t="s">
        <v>744</v>
      </c>
      <c r="P191" s="107" t="s">
        <v>745</v>
      </c>
      <c r="Q191" s="107" t="s">
        <v>745</v>
      </c>
      <c r="R191" s="107" t="s">
        <v>178</v>
      </c>
      <c r="S191" s="107" t="s">
        <v>179</v>
      </c>
      <c r="T191" s="107" t="s">
        <v>746</v>
      </c>
      <c r="U191" s="107">
        <v>250</v>
      </c>
      <c r="V191" s="107">
        <v>5</v>
      </c>
      <c r="W191" s="107">
        <v>1</v>
      </c>
      <c r="X191" s="107">
        <v>2022</v>
      </c>
      <c r="Y191" s="107">
        <v>223</v>
      </c>
      <c r="Z191" s="107">
        <v>0</v>
      </c>
      <c r="AA191" s="107" t="s">
        <v>857</v>
      </c>
      <c r="AB191" s="107" t="s">
        <v>1086</v>
      </c>
      <c r="AC191" s="107" t="s">
        <v>857</v>
      </c>
      <c r="AD191" s="211" t="s">
        <v>1087</v>
      </c>
      <c r="AE191" s="211" t="s">
        <v>857</v>
      </c>
      <c r="AF191" s="211">
        <f t="shared" si="21"/>
        <v>-21</v>
      </c>
      <c r="AG191" s="209">
        <f t="shared" si="22"/>
        <v>2050</v>
      </c>
      <c r="AH191" s="210">
        <f t="shared" si="23"/>
        <v>-43050</v>
      </c>
      <c r="AI191" s="211"/>
    </row>
    <row r="192" spans="1:35" ht="15">
      <c r="A192" s="107">
        <v>2022</v>
      </c>
      <c r="B192" s="107">
        <v>312</v>
      </c>
      <c r="C192" s="107" t="s">
        <v>848</v>
      </c>
      <c r="D192" s="189" t="s">
        <v>1088</v>
      </c>
      <c r="E192" s="107" t="s">
        <v>731</v>
      </c>
      <c r="F192" s="107" t="s">
        <v>424</v>
      </c>
      <c r="G192" s="207">
        <v>714</v>
      </c>
      <c r="H192" s="207">
        <v>0</v>
      </c>
      <c r="I192" s="107" t="s">
        <v>147</v>
      </c>
      <c r="J192" s="207">
        <f t="shared" si="20"/>
        <v>714</v>
      </c>
      <c r="K192" s="189" t="s">
        <v>425</v>
      </c>
      <c r="L192" s="107" t="s">
        <v>121</v>
      </c>
      <c r="M192" s="107" t="s">
        <v>1089</v>
      </c>
      <c r="N192" s="107" t="s">
        <v>843</v>
      </c>
      <c r="O192" s="107" t="s">
        <v>428</v>
      </c>
      <c r="P192" s="107" t="s">
        <v>161</v>
      </c>
      <c r="Q192" s="107" t="s">
        <v>429</v>
      </c>
      <c r="R192" s="107" t="s">
        <v>165</v>
      </c>
      <c r="S192" s="107" t="s">
        <v>166</v>
      </c>
      <c r="T192" s="107" t="s">
        <v>412</v>
      </c>
      <c r="U192" s="107">
        <v>580</v>
      </c>
      <c r="V192" s="107">
        <v>5</v>
      </c>
      <c r="W192" s="107">
        <v>3</v>
      </c>
      <c r="X192" s="107">
        <v>2022</v>
      </c>
      <c r="Y192" s="107">
        <v>7</v>
      </c>
      <c r="Z192" s="107">
        <v>0</v>
      </c>
      <c r="AA192" s="107" t="s">
        <v>857</v>
      </c>
      <c r="AB192" s="107" t="s">
        <v>1090</v>
      </c>
      <c r="AC192" s="107" t="s">
        <v>963</v>
      </c>
      <c r="AD192" s="211" t="s">
        <v>1091</v>
      </c>
      <c r="AE192" s="211" t="s">
        <v>963</v>
      </c>
      <c r="AF192" s="211">
        <f t="shared" si="21"/>
        <v>-16</v>
      </c>
      <c r="AG192" s="209">
        <f t="shared" si="22"/>
        <v>714</v>
      </c>
      <c r="AH192" s="210">
        <f t="shared" si="23"/>
        <v>-11424</v>
      </c>
      <c r="AI192" s="211"/>
    </row>
    <row r="193" spans="1:35" ht="15">
      <c r="A193" s="107">
        <v>2022</v>
      </c>
      <c r="B193" s="107">
        <v>313</v>
      </c>
      <c r="C193" s="107" t="s">
        <v>848</v>
      </c>
      <c r="D193" s="189" t="s">
        <v>1092</v>
      </c>
      <c r="E193" s="107" t="s">
        <v>748</v>
      </c>
      <c r="F193" s="107" t="s">
        <v>1093</v>
      </c>
      <c r="G193" s="207">
        <v>888.44</v>
      </c>
      <c r="H193" s="207">
        <v>42.31</v>
      </c>
      <c r="I193" s="107" t="s">
        <v>119</v>
      </c>
      <c r="J193" s="207">
        <f t="shared" si="20"/>
        <v>846.1300000000001</v>
      </c>
      <c r="K193" s="189" t="s">
        <v>275</v>
      </c>
      <c r="L193" s="107" t="s">
        <v>121</v>
      </c>
      <c r="M193" s="107" t="s">
        <v>1094</v>
      </c>
      <c r="N193" s="107" t="s">
        <v>731</v>
      </c>
      <c r="O193" s="107" t="s">
        <v>277</v>
      </c>
      <c r="P193" s="107" t="s">
        <v>278</v>
      </c>
      <c r="Q193" s="107" t="s">
        <v>278</v>
      </c>
      <c r="R193" s="107" t="s">
        <v>178</v>
      </c>
      <c r="S193" s="107" t="s">
        <v>179</v>
      </c>
      <c r="T193" s="107" t="s">
        <v>435</v>
      </c>
      <c r="U193" s="107">
        <v>2560</v>
      </c>
      <c r="V193" s="107">
        <v>5</v>
      </c>
      <c r="W193" s="107">
        <v>2</v>
      </c>
      <c r="X193" s="107">
        <v>2022</v>
      </c>
      <c r="Y193" s="107">
        <v>22</v>
      </c>
      <c r="Z193" s="107">
        <v>0</v>
      </c>
      <c r="AA193" s="107" t="s">
        <v>857</v>
      </c>
      <c r="AB193" s="107" t="s">
        <v>1095</v>
      </c>
      <c r="AC193" s="107" t="s">
        <v>857</v>
      </c>
      <c r="AD193" s="211" t="s">
        <v>1091</v>
      </c>
      <c r="AE193" s="211" t="s">
        <v>857</v>
      </c>
      <c r="AF193" s="211">
        <f t="shared" si="21"/>
        <v>-23</v>
      </c>
      <c r="AG193" s="209">
        <f t="shared" si="22"/>
        <v>846.1300000000001</v>
      </c>
      <c r="AH193" s="210">
        <f t="shared" si="23"/>
        <v>-19460.99</v>
      </c>
      <c r="AI193" s="211"/>
    </row>
    <row r="194" spans="1:35" ht="15">
      <c r="A194" s="107">
        <v>2022</v>
      </c>
      <c r="B194" s="107">
        <v>314</v>
      </c>
      <c r="C194" s="107" t="s">
        <v>848</v>
      </c>
      <c r="D194" s="189" t="s">
        <v>1096</v>
      </c>
      <c r="E194" s="107" t="s">
        <v>1080</v>
      </c>
      <c r="F194" s="107" t="s">
        <v>1097</v>
      </c>
      <c r="G194" s="207">
        <v>235.17</v>
      </c>
      <c r="H194" s="207">
        <v>42.41</v>
      </c>
      <c r="I194" s="107" t="s">
        <v>119</v>
      </c>
      <c r="J194" s="207">
        <f t="shared" si="20"/>
        <v>192.76</v>
      </c>
      <c r="K194" s="189" t="s">
        <v>157</v>
      </c>
      <c r="L194" s="107" t="s">
        <v>121</v>
      </c>
      <c r="M194" s="107" t="s">
        <v>1098</v>
      </c>
      <c r="N194" s="107" t="s">
        <v>731</v>
      </c>
      <c r="O194" s="107" t="s">
        <v>159</v>
      </c>
      <c r="P194" s="107" t="s">
        <v>160</v>
      </c>
      <c r="Q194" s="107" t="s">
        <v>161</v>
      </c>
      <c r="R194" s="107" t="s">
        <v>165</v>
      </c>
      <c r="S194" s="107" t="s">
        <v>166</v>
      </c>
      <c r="T194" s="107" t="s">
        <v>167</v>
      </c>
      <c r="U194" s="107">
        <v>2770</v>
      </c>
      <c r="V194" s="107">
        <v>10</v>
      </c>
      <c r="W194" s="107">
        <v>1</v>
      </c>
      <c r="X194" s="107">
        <v>2022</v>
      </c>
      <c r="Y194" s="107">
        <v>9</v>
      </c>
      <c r="Z194" s="107">
        <v>0</v>
      </c>
      <c r="AA194" s="107" t="s">
        <v>857</v>
      </c>
      <c r="AB194" s="107" t="s">
        <v>1099</v>
      </c>
      <c r="AC194" s="107" t="s">
        <v>857</v>
      </c>
      <c r="AD194" s="211" t="s">
        <v>1100</v>
      </c>
      <c r="AE194" s="211" t="s">
        <v>857</v>
      </c>
      <c r="AF194" s="211">
        <f t="shared" si="21"/>
        <v>-22</v>
      </c>
      <c r="AG194" s="209">
        <f t="shared" si="22"/>
        <v>192.76</v>
      </c>
      <c r="AH194" s="210">
        <f t="shared" si="23"/>
        <v>-4240.719999999999</v>
      </c>
      <c r="AI194" s="211"/>
    </row>
    <row r="195" spans="1:35" ht="15">
      <c r="A195" s="107">
        <v>2022</v>
      </c>
      <c r="B195" s="107">
        <v>314</v>
      </c>
      <c r="C195" s="107" t="s">
        <v>848</v>
      </c>
      <c r="D195" s="189" t="s">
        <v>1096</v>
      </c>
      <c r="E195" s="107" t="s">
        <v>1080</v>
      </c>
      <c r="F195" s="107" t="s">
        <v>1101</v>
      </c>
      <c r="G195" s="207">
        <v>59.36</v>
      </c>
      <c r="H195" s="207">
        <v>10.7</v>
      </c>
      <c r="I195" s="107" t="s">
        <v>119</v>
      </c>
      <c r="J195" s="207">
        <f t="shared" si="20"/>
        <v>48.66</v>
      </c>
      <c r="K195" s="189" t="s">
        <v>157</v>
      </c>
      <c r="L195" s="107" t="s">
        <v>121</v>
      </c>
      <c r="M195" s="107" t="s">
        <v>1098</v>
      </c>
      <c r="N195" s="107" t="s">
        <v>731</v>
      </c>
      <c r="O195" s="107" t="s">
        <v>159</v>
      </c>
      <c r="P195" s="107" t="s">
        <v>160</v>
      </c>
      <c r="Q195" s="107" t="s">
        <v>161</v>
      </c>
      <c r="R195" s="107" t="s">
        <v>126</v>
      </c>
      <c r="S195" s="107" t="s">
        <v>127</v>
      </c>
      <c r="T195" s="107" t="s">
        <v>162</v>
      </c>
      <c r="U195" s="107">
        <v>1120</v>
      </c>
      <c r="V195" s="107">
        <v>15</v>
      </c>
      <c r="W195" s="107">
        <v>1</v>
      </c>
      <c r="X195" s="107">
        <v>2022</v>
      </c>
      <c r="Y195" s="107">
        <v>8</v>
      </c>
      <c r="Z195" s="107">
        <v>0</v>
      </c>
      <c r="AA195" s="107" t="s">
        <v>857</v>
      </c>
      <c r="AB195" s="107" t="s">
        <v>1102</v>
      </c>
      <c r="AC195" s="107" t="s">
        <v>857</v>
      </c>
      <c r="AD195" s="211" t="s">
        <v>1100</v>
      </c>
      <c r="AE195" s="211" t="s">
        <v>857</v>
      </c>
      <c r="AF195" s="211">
        <f t="shared" si="21"/>
        <v>-22</v>
      </c>
      <c r="AG195" s="209">
        <f t="shared" si="22"/>
        <v>48.66</v>
      </c>
      <c r="AH195" s="210">
        <f t="shared" si="23"/>
        <v>-1070.52</v>
      </c>
      <c r="AI195" s="211"/>
    </row>
    <row r="196" spans="1:35" ht="15">
      <c r="A196" s="107">
        <v>2022</v>
      </c>
      <c r="B196" s="107">
        <v>314</v>
      </c>
      <c r="C196" s="107" t="s">
        <v>848</v>
      </c>
      <c r="D196" s="189" t="s">
        <v>1096</v>
      </c>
      <c r="E196" s="107" t="s">
        <v>1080</v>
      </c>
      <c r="F196" s="107" t="s">
        <v>1103</v>
      </c>
      <c r="G196" s="207">
        <v>39.01</v>
      </c>
      <c r="H196" s="207">
        <v>7.04</v>
      </c>
      <c r="I196" s="107" t="s">
        <v>119</v>
      </c>
      <c r="J196" s="207">
        <f t="shared" si="20"/>
        <v>31.97</v>
      </c>
      <c r="K196" s="189" t="s">
        <v>157</v>
      </c>
      <c r="L196" s="107" t="s">
        <v>121</v>
      </c>
      <c r="M196" s="107" t="s">
        <v>1098</v>
      </c>
      <c r="N196" s="107" t="s">
        <v>731</v>
      </c>
      <c r="O196" s="107" t="s">
        <v>159</v>
      </c>
      <c r="P196" s="107" t="s">
        <v>160</v>
      </c>
      <c r="Q196" s="107" t="s">
        <v>161</v>
      </c>
      <c r="R196" s="107" t="s">
        <v>165</v>
      </c>
      <c r="S196" s="107" t="s">
        <v>166</v>
      </c>
      <c r="T196" s="107" t="s">
        <v>213</v>
      </c>
      <c r="U196" s="107">
        <v>3650</v>
      </c>
      <c r="V196" s="107">
        <v>5</v>
      </c>
      <c r="W196" s="107">
        <v>1</v>
      </c>
      <c r="X196" s="107">
        <v>2022</v>
      </c>
      <c r="Y196" s="107">
        <v>10</v>
      </c>
      <c r="Z196" s="107">
        <v>0</v>
      </c>
      <c r="AA196" s="107" t="s">
        <v>857</v>
      </c>
      <c r="AB196" s="107" t="s">
        <v>1104</v>
      </c>
      <c r="AC196" s="107" t="s">
        <v>857</v>
      </c>
      <c r="AD196" s="211" t="s">
        <v>1100</v>
      </c>
      <c r="AE196" s="211" t="s">
        <v>857</v>
      </c>
      <c r="AF196" s="211">
        <f t="shared" si="21"/>
        <v>-22</v>
      </c>
      <c r="AG196" s="209">
        <f t="shared" si="22"/>
        <v>31.97</v>
      </c>
      <c r="AH196" s="210">
        <f t="shared" si="23"/>
        <v>-703.3399999999999</v>
      </c>
      <c r="AI196" s="211"/>
    </row>
    <row r="197" spans="1:35" ht="15">
      <c r="A197" s="107">
        <v>2022</v>
      </c>
      <c r="B197" s="107">
        <v>315</v>
      </c>
      <c r="C197" s="107" t="s">
        <v>848</v>
      </c>
      <c r="D197" s="189" t="s">
        <v>1105</v>
      </c>
      <c r="E197" s="107" t="s">
        <v>1080</v>
      </c>
      <c r="F197" s="107" t="s">
        <v>472</v>
      </c>
      <c r="G197" s="207">
        <v>30</v>
      </c>
      <c r="H197" s="207">
        <v>0</v>
      </c>
      <c r="I197" s="107" t="s">
        <v>147</v>
      </c>
      <c r="J197" s="207">
        <f t="shared" si="20"/>
        <v>30</v>
      </c>
      <c r="K197" s="189" t="s">
        <v>473</v>
      </c>
      <c r="L197" s="107" t="s">
        <v>121</v>
      </c>
      <c r="M197" s="107" t="s">
        <v>1106</v>
      </c>
      <c r="N197" s="107" t="s">
        <v>731</v>
      </c>
      <c r="O197" s="107" t="s">
        <v>475</v>
      </c>
      <c r="P197" s="107" t="s">
        <v>476</v>
      </c>
      <c r="Q197" s="107" t="s">
        <v>476</v>
      </c>
      <c r="R197" s="107" t="s">
        <v>178</v>
      </c>
      <c r="S197" s="107" t="s">
        <v>179</v>
      </c>
      <c r="T197" s="107" t="s">
        <v>239</v>
      </c>
      <c r="U197" s="107">
        <v>140</v>
      </c>
      <c r="V197" s="107">
        <v>5</v>
      </c>
      <c r="W197" s="107">
        <v>11</v>
      </c>
      <c r="X197" s="107">
        <v>2022</v>
      </c>
      <c r="Y197" s="107">
        <v>483</v>
      </c>
      <c r="Z197" s="107">
        <v>0</v>
      </c>
      <c r="AA197" s="107" t="s">
        <v>857</v>
      </c>
      <c r="AB197" s="107" t="s">
        <v>1107</v>
      </c>
      <c r="AC197" s="107" t="s">
        <v>857</v>
      </c>
      <c r="AD197" s="211" t="s">
        <v>1100</v>
      </c>
      <c r="AE197" s="211" t="s">
        <v>857</v>
      </c>
      <c r="AF197" s="211">
        <f t="shared" si="21"/>
        <v>-22</v>
      </c>
      <c r="AG197" s="209">
        <f t="shared" si="22"/>
        <v>30</v>
      </c>
      <c r="AH197" s="210">
        <f t="shared" si="23"/>
        <v>-660</v>
      </c>
      <c r="AI197" s="211"/>
    </row>
    <row r="198" spans="1:35" ht="15">
      <c r="A198" s="107">
        <v>2022</v>
      </c>
      <c r="B198" s="107">
        <v>316</v>
      </c>
      <c r="C198" s="107" t="s">
        <v>848</v>
      </c>
      <c r="D198" s="189" t="s">
        <v>1108</v>
      </c>
      <c r="E198" s="107" t="s">
        <v>1109</v>
      </c>
      <c r="F198" s="107" t="s">
        <v>1110</v>
      </c>
      <c r="G198" s="207">
        <v>427</v>
      </c>
      <c r="H198" s="207">
        <v>77</v>
      </c>
      <c r="I198" s="107" t="s">
        <v>119</v>
      </c>
      <c r="J198" s="207">
        <f t="shared" si="20"/>
        <v>350</v>
      </c>
      <c r="K198" s="189" t="s">
        <v>1111</v>
      </c>
      <c r="L198" s="107" t="s">
        <v>121</v>
      </c>
      <c r="M198" s="107" t="s">
        <v>1112</v>
      </c>
      <c r="N198" s="107" t="s">
        <v>848</v>
      </c>
      <c r="O198" s="107" t="s">
        <v>151</v>
      </c>
      <c r="P198" s="107" t="s">
        <v>152</v>
      </c>
      <c r="Q198" s="107" t="s">
        <v>152</v>
      </c>
      <c r="R198" s="107" t="s">
        <v>126</v>
      </c>
      <c r="S198" s="107" t="s">
        <v>127</v>
      </c>
      <c r="T198" s="107" t="s">
        <v>128</v>
      </c>
      <c r="U198" s="107">
        <v>1130</v>
      </c>
      <c r="V198" s="107">
        <v>5</v>
      </c>
      <c r="W198" s="107">
        <v>4</v>
      </c>
      <c r="X198" s="107">
        <v>2022</v>
      </c>
      <c r="Y198" s="107">
        <v>5</v>
      </c>
      <c r="Z198" s="107">
        <v>0</v>
      </c>
      <c r="AA198" s="107" t="s">
        <v>857</v>
      </c>
      <c r="AB198" s="107" t="s">
        <v>1113</v>
      </c>
      <c r="AC198" s="107" t="s">
        <v>857</v>
      </c>
      <c r="AD198" s="211" t="s">
        <v>1114</v>
      </c>
      <c r="AE198" s="211" t="s">
        <v>857</v>
      </c>
      <c r="AF198" s="211">
        <f t="shared" si="21"/>
        <v>-27</v>
      </c>
      <c r="AG198" s="209">
        <f t="shared" si="22"/>
        <v>350</v>
      </c>
      <c r="AH198" s="210">
        <f t="shared" si="23"/>
        <v>-9450</v>
      </c>
      <c r="AI198" s="211"/>
    </row>
    <row r="199" spans="1:35" ht="15">
      <c r="A199" s="107">
        <v>2022</v>
      </c>
      <c r="B199" s="107">
        <v>317</v>
      </c>
      <c r="C199" s="107" t="s">
        <v>848</v>
      </c>
      <c r="D199" s="189" t="s">
        <v>1115</v>
      </c>
      <c r="E199" s="107" t="s">
        <v>1080</v>
      </c>
      <c r="F199" s="107" t="s">
        <v>1116</v>
      </c>
      <c r="G199" s="207">
        <v>2829.77</v>
      </c>
      <c r="H199" s="207">
        <v>257.25</v>
      </c>
      <c r="I199" s="107" t="s">
        <v>119</v>
      </c>
      <c r="J199" s="207">
        <f t="shared" si="20"/>
        <v>2572.52</v>
      </c>
      <c r="K199" s="189" t="s">
        <v>554</v>
      </c>
      <c r="L199" s="107" t="s">
        <v>121</v>
      </c>
      <c r="M199" s="107" t="s">
        <v>1117</v>
      </c>
      <c r="N199" s="107" t="s">
        <v>848</v>
      </c>
      <c r="O199" s="107" t="s">
        <v>556</v>
      </c>
      <c r="P199" s="107" t="s">
        <v>557</v>
      </c>
      <c r="Q199" s="107" t="s">
        <v>557</v>
      </c>
      <c r="R199" s="107" t="s">
        <v>198</v>
      </c>
      <c r="S199" s="107" t="s">
        <v>199</v>
      </c>
      <c r="T199" s="107" t="s">
        <v>558</v>
      </c>
      <c r="U199" s="107">
        <v>3550</v>
      </c>
      <c r="V199" s="107">
        <v>5</v>
      </c>
      <c r="W199" s="107">
        <v>2</v>
      </c>
      <c r="X199" s="107">
        <v>2022</v>
      </c>
      <c r="Y199" s="107">
        <v>102</v>
      </c>
      <c r="Z199" s="107">
        <v>0</v>
      </c>
      <c r="AA199" s="107" t="s">
        <v>857</v>
      </c>
      <c r="AB199" s="107" t="s">
        <v>1118</v>
      </c>
      <c r="AC199" s="107" t="s">
        <v>857</v>
      </c>
      <c r="AD199" s="211" t="s">
        <v>1114</v>
      </c>
      <c r="AE199" s="211" t="s">
        <v>857</v>
      </c>
      <c r="AF199" s="211">
        <f t="shared" si="21"/>
        <v>-27</v>
      </c>
      <c r="AG199" s="209">
        <f t="shared" si="22"/>
        <v>2572.52</v>
      </c>
      <c r="AH199" s="210">
        <f t="shared" si="23"/>
        <v>-69458.04</v>
      </c>
      <c r="AI199" s="211"/>
    </row>
    <row r="200" spans="1:35" ht="15">
      <c r="A200" s="107">
        <v>2022</v>
      </c>
      <c r="B200" s="107">
        <v>318</v>
      </c>
      <c r="C200" s="107" t="s">
        <v>848</v>
      </c>
      <c r="D200" s="189" t="s">
        <v>1119</v>
      </c>
      <c r="E200" s="107" t="s">
        <v>1080</v>
      </c>
      <c r="F200" s="107" t="s">
        <v>1120</v>
      </c>
      <c r="G200" s="207">
        <v>14168.76</v>
      </c>
      <c r="H200" s="207">
        <v>1288.07</v>
      </c>
      <c r="I200" s="107" t="s">
        <v>119</v>
      </c>
      <c r="J200" s="207">
        <f aca="true" t="shared" si="24" ref="J200:J206">IF(I200="SI",G200-H200,G200)</f>
        <v>12880.69</v>
      </c>
      <c r="K200" s="189" t="s">
        <v>161</v>
      </c>
      <c r="L200" s="107" t="s">
        <v>121</v>
      </c>
      <c r="M200" s="107" t="s">
        <v>1121</v>
      </c>
      <c r="N200" s="107" t="s">
        <v>848</v>
      </c>
      <c r="O200" s="107" t="s">
        <v>580</v>
      </c>
      <c r="P200" s="107" t="s">
        <v>581</v>
      </c>
      <c r="Q200" s="107" t="s">
        <v>581</v>
      </c>
      <c r="R200" s="107" t="s">
        <v>198</v>
      </c>
      <c r="S200" s="107" t="s">
        <v>199</v>
      </c>
      <c r="T200" s="107" t="s">
        <v>558</v>
      </c>
      <c r="U200" s="107">
        <v>3550</v>
      </c>
      <c r="V200" s="107">
        <v>5</v>
      </c>
      <c r="W200" s="107">
        <v>1</v>
      </c>
      <c r="X200" s="107">
        <v>2022</v>
      </c>
      <c r="Y200" s="107">
        <v>103</v>
      </c>
      <c r="Z200" s="107">
        <v>0</v>
      </c>
      <c r="AA200" s="107" t="s">
        <v>857</v>
      </c>
      <c r="AB200" s="107" t="s">
        <v>1122</v>
      </c>
      <c r="AC200" s="107" t="s">
        <v>857</v>
      </c>
      <c r="AD200" s="211" t="s">
        <v>1114</v>
      </c>
      <c r="AE200" s="211" t="s">
        <v>857</v>
      </c>
      <c r="AF200" s="211">
        <f aca="true" t="shared" si="25" ref="AF200:AF206">AE200-AD200</f>
        <v>-27</v>
      </c>
      <c r="AG200" s="209">
        <f aca="true" t="shared" si="26" ref="AG200:AG206">IF(AI200="SI",0,J200)</f>
        <v>12880.69</v>
      </c>
      <c r="AH200" s="210">
        <f aca="true" t="shared" si="27" ref="AH200:AH206">AG200*AF200</f>
        <v>-347778.63</v>
      </c>
      <c r="AI200" s="211"/>
    </row>
    <row r="201" spans="1:35" ht="15">
      <c r="A201" s="107">
        <v>2022</v>
      </c>
      <c r="B201" s="107">
        <v>319</v>
      </c>
      <c r="C201" s="107" t="s">
        <v>857</v>
      </c>
      <c r="D201" s="189" t="s">
        <v>1123</v>
      </c>
      <c r="E201" s="107" t="s">
        <v>748</v>
      </c>
      <c r="F201" s="107" t="s">
        <v>1124</v>
      </c>
      <c r="G201" s="207">
        <v>4598</v>
      </c>
      <c r="H201" s="207">
        <v>418</v>
      </c>
      <c r="I201" s="107" t="s">
        <v>119</v>
      </c>
      <c r="J201" s="207">
        <f t="shared" si="24"/>
        <v>4180</v>
      </c>
      <c r="K201" s="189" t="s">
        <v>481</v>
      </c>
      <c r="L201" s="107" t="s">
        <v>121</v>
      </c>
      <c r="M201" s="107" t="s">
        <v>1125</v>
      </c>
      <c r="N201" s="107" t="s">
        <v>1126</v>
      </c>
      <c r="O201" s="107" t="s">
        <v>483</v>
      </c>
      <c r="P201" s="107" t="s">
        <v>484</v>
      </c>
      <c r="Q201" s="107" t="s">
        <v>161</v>
      </c>
      <c r="R201" s="107" t="s">
        <v>178</v>
      </c>
      <c r="S201" s="107" t="s">
        <v>179</v>
      </c>
      <c r="T201" s="107" t="s">
        <v>485</v>
      </c>
      <c r="U201" s="107">
        <v>1900</v>
      </c>
      <c r="V201" s="107">
        <v>5</v>
      </c>
      <c r="W201" s="107">
        <v>4</v>
      </c>
      <c r="X201" s="107">
        <v>2022</v>
      </c>
      <c r="Y201" s="107">
        <v>355</v>
      </c>
      <c r="Z201" s="107">
        <v>0</v>
      </c>
      <c r="AA201" s="107" t="s">
        <v>857</v>
      </c>
      <c r="AB201" s="107" t="s">
        <v>1127</v>
      </c>
      <c r="AC201" s="107" t="s">
        <v>857</v>
      </c>
      <c r="AD201" s="211" t="s">
        <v>1128</v>
      </c>
      <c r="AE201" s="211" t="s">
        <v>857</v>
      </c>
      <c r="AF201" s="211">
        <f t="shared" si="25"/>
        <v>-28</v>
      </c>
      <c r="AG201" s="209">
        <f t="shared" si="26"/>
        <v>4180</v>
      </c>
      <c r="AH201" s="210">
        <f t="shared" si="27"/>
        <v>-117040</v>
      </c>
      <c r="AI201" s="211"/>
    </row>
    <row r="202" spans="1:35" ht="15">
      <c r="A202" s="107">
        <v>2022</v>
      </c>
      <c r="B202" s="107">
        <v>320</v>
      </c>
      <c r="C202" s="107" t="s">
        <v>857</v>
      </c>
      <c r="D202" s="189" t="s">
        <v>1129</v>
      </c>
      <c r="E202" s="107" t="s">
        <v>1080</v>
      </c>
      <c r="F202" s="107" t="s">
        <v>1130</v>
      </c>
      <c r="G202" s="207">
        <v>7897.34</v>
      </c>
      <c r="H202" s="207">
        <v>303.74</v>
      </c>
      <c r="I202" s="107" t="s">
        <v>119</v>
      </c>
      <c r="J202" s="207">
        <f t="shared" si="24"/>
        <v>7593.6</v>
      </c>
      <c r="K202" s="189" t="s">
        <v>570</v>
      </c>
      <c r="L202" s="107" t="s">
        <v>121</v>
      </c>
      <c r="M202" s="107" t="s">
        <v>1131</v>
      </c>
      <c r="N202" s="107" t="s">
        <v>857</v>
      </c>
      <c r="O202" s="107" t="s">
        <v>573</v>
      </c>
      <c r="P202" s="107" t="s">
        <v>574</v>
      </c>
      <c r="Q202" s="107" t="s">
        <v>574</v>
      </c>
      <c r="R202" s="107" t="s">
        <v>178</v>
      </c>
      <c r="S202" s="107" t="s">
        <v>179</v>
      </c>
      <c r="T202" s="107" t="s">
        <v>319</v>
      </c>
      <c r="U202" s="107">
        <v>1890</v>
      </c>
      <c r="V202" s="107">
        <v>15</v>
      </c>
      <c r="W202" s="107">
        <v>1</v>
      </c>
      <c r="X202" s="107">
        <v>2022</v>
      </c>
      <c r="Y202" s="107">
        <v>299</v>
      </c>
      <c r="Z202" s="107">
        <v>0</v>
      </c>
      <c r="AA202" s="107" t="s">
        <v>857</v>
      </c>
      <c r="AB202" s="107" t="s">
        <v>1132</v>
      </c>
      <c r="AC202" s="107" t="s">
        <v>857</v>
      </c>
      <c r="AD202" s="211" t="s">
        <v>1133</v>
      </c>
      <c r="AE202" s="211" t="s">
        <v>857</v>
      </c>
      <c r="AF202" s="211">
        <f t="shared" si="25"/>
        <v>-30</v>
      </c>
      <c r="AG202" s="209">
        <f t="shared" si="26"/>
        <v>7593.6</v>
      </c>
      <c r="AH202" s="210">
        <f t="shared" si="27"/>
        <v>-227808</v>
      </c>
      <c r="AI202" s="211"/>
    </row>
    <row r="203" spans="1:35" ht="15">
      <c r="A203" s="107">
        <v>2022</v>
      </c>
      <c r="B203" s="107">
        <v>321</v>
      </c>
      <c r="C203" s="107" t="s">
        <v>857</v>
      </c>
      <c r="D203" s="189" t="s">
        <v>1134</v>
      </c>
      <c r="E203" s="107" t="s">
        <v>848</v>
      </c>
      <c r="F203" s="107" t="s">
        <v>1135</v>
      </c>
      <c r="G203" s="207">
        <v>854.37</v>
      </c>
      <c r="H203" s="207">
        <v>154.07</v>
      </c>
      <c r="I203" s="107" t="s">
        <v>119</v>
      </c>
      <c r="J203" s="207">
        <f t="shared" si="24"/>
        <v>700.3</v>
      </c>
      <c r="K203" s="189" t="s">
        <v>816</v>
      </c>
      <c r="L203" s="107" t="s">
        <v>121</v>
      </c>
      <c r="M203" s="107" t="s">
        <v>1136</v>
      </c>
      <c r="N203" s="107" t="s">
        <v>1126</v>
      </c>
      <c r="O203" s="107" t="s">
        <v>374</v>
      </c>
      <c r="P203" s="107" t="s">
        <v>375</v>
      </c>
      <c r="Q203" s="107" t="s">
        <v>375</v>
      </c>
      <c r="R203" s="107" t="s">
        <v>165</v>
      </c>
      <c r="S203" s="107" t="s">
        <v>166</v>
      </c>
      <c r="T203" s="107" t="s">
        <v>376</v>
      </c>
      <c r="U203" s="107">
        <v>2890</v>
      </c>
      <c r="V203" s="107">
        <v>5</v>
      </c>
      <c r="W203" s="107">
        <v>2</v>
      </c>
      <c r="X203" s="107">
        <v>2022</v>
      </c>
      <c r="Y203" s="107">
        <v>192</v>
      </c>
      <c r="Z203" s="107">
        <v>0</v>
      </c>
      <c r="AA203" s="107" t="s">
        <v>857</v>
      </c>
      <c r="AB203" s="107" t="s">
        <v>953</v>
      </c>
      <c r="AC203" s="107" t="s">
        <v>857</v>
      </c>
      <c r="AD203" s="211" t="s">
        <v>1137</v>
      </c>
      <c r="AE203" s="211" t="s">
        <v>857</v>
      </c>
      <c r="AF203" s="211">
        <f t="shared" si="25"/>
        <v>-29</v>
      </c>
      <c r="AG203" s="209">
        <f t="shared" si="26"/>
        <v>700.3</v>
      </c>
      <c r="AH203" s="210">
        <f t="shared" si="27"/>
        <v>-20308.699999999997</v>
      </c>
      <c r="AI203" s="211"/>
    </row>
    <row r="204" spans="1:35" ht="15">
      <c r="A204" s="107">
        <v>2022</v>
      </c>
      <c r="B204" s="107">
        <v>322</v>
      </c>
      <c r="C204" s="107" t="s">
        <v>857</v>
      </c>
      <c r="D204" s="189" t="s">
        <v>1138</v>
      </c>
      <c r="E204" s="107" t="s">
        <v>1080</v>
      </c>
      <c r="F204" s="107" t="s">
        <v>1139</v>
      </c>
      <c r="G204" s="207">
        <v>1882.25</v>
      </c>
      <c r="H204" s="207">
        <v>29.94</v>
      </c>
      <c r="I204" s="107" t="s">
        <v>119</v>
      </c>
      <c r="J204" s="207">
        <f t="shared" si="24"/>
        <v>1852.31</v>
      </c>
      <c r="K204" s="189" t="s">
        <v>562</v>
      </c>
      <c r="L204" s="107" t="s">
        <v>121</v>
      </c>
      <c r="M204" s="107" t="s">
        <v>1140</v>
      </c>
      <c r="N204" s="107" t="s">
        <v>1126</v>
      </c>
      <c r="O204" s="107" t="s">
        <v>564</v>
      </c>
      <c r="P204" s="107" t="s">
        <v>565</v>
      </c>
      <c r="Q204" s="107" t="s">
        <v>565</v>
      </c>
      <c r="R204" s="107" t="s">
        <v>178</v>
      </c>
      <c r="S204" s="107" t="s">
        <v>179</v>
      </c>
      <c r="T204" s="107" t="s">
        <v>485</v>
      </c>
      <c r="U204" s="107">
        <v>1900</v>
      </c>
      <c r="V204" s="107">
        <v>10</v>
      </c>
      <c r="W204" s="107">
        <v>1</v>
      </c>
      <c r="X204" s="107">
        <v>2022</v>
      </c>
      <c r="Y204" s="107">
        <v>346</v>
      </c>
      <c r="Z204" s="107">
        <v>0</v>
      </c>
      <c r="AA204" s="107" t="s">
        <v>857</v>
      </c>
      <c r="AB204" s="107" t="s">
        <v>1141</v>
      </c>
      <c r="AC204" s="107" t="s">
        <v>857</v>
      </c>
      <c r="AD204" s="211" t="s">
        <v>1137</v>
      </c>
      <c r="AE204" s="211" t="s">
        <v>857</v>
      </c>
      <c r="AF204" s="211">
        <f t="shared" si="25"/>
        <v>-29</v>
      </c>
      <c r="AG204" s="209">
        <f t="shared" si="26"/>
        <v>1852.31</v>
      </c>
      <c r="AH204" s="210">
        <f t="shared" si="27"/>
        <v>-53716.99</v>
      </c>
      <c r="AI204" s="211"/>
    </row>
    <row r="205" spans="1:35" ht="15">
      <c r="A205" s="107">
        <v>2022</v>
      </c>
      <c r="B205" s="107">
        <v>323</v>
      </c>
      <c r="C205" s="107" t="s">
        <v>857</v>
      </c>
      <c r="D205" s="189" t="s">
        <v>1142</v>
      </c>
      <c r="E205" s="107" t="s">
        <v>1080</v>
      </c>
      <c r="F205" s="107" t="s">
        <v>1143</v>
      </c>
      <c r="G205" s="207">
        <v>4558.84</v>
      </c>
      <c r="H205" s="207">
        <v>822.09</v>
      </c>
      <c r="I205" s="107" t="s">
        <v>119</v>
      </c>
      <c r="J205" s="207">
        <f t="shared" si="24"/>
        <v>3736.75</v>
      </c>
      <c r="K205" s="189" t="s">
        <v>811</v>
      </c>
      <c r="L205" s="107" t="s">
        <v>121</v>
      </c>
      <c r="M205" s="107" t="s">
        <v>1144</v>
      </c>
      <c r="N205" s="107" t="s">
        <v>1109</v>
      </c>
      <c r="O205" s="107" t="s">
        <v>587</v>
      </c>
      <c r="P205" s="107" t="s">
        <v>588</v>
      </c>
      <c r="Q205" s="107" t="s">
        <v>161</v>
      </c>
      <c r="R205" s="107" t="s">
        <v>198</v>
      </c>
      <c r="S205" s="107" t="s">
        <v>199</v>
      </c>
      <c r="T205" s="107" t="s">
        <v>204</v>
      </c>
      <c r="U205" s="107">
        <v>360</v>
      </c>
      <c r="V205" s="107">
        <v>15</v>
      </c>
      <c r="W205" s="107">
        <v>1</v>
      </c>
      <c r="X205" s="107">
        <v>2022</v>
      </c>
      <c r="Y205" s="107">
        <v>112</v>
      </c>
      <c r="Z205" s="107">
        <v>0</v>
      </c>
      <c r="AA205" s="107" t="s">
        <v>857</v>
      </c>
      <c r="AB205" s="107" t="s">
        <v>1145</v>
      </c>
      <c r="AC205" s="107" t="s">
        <v>857</v>
      </c>
      <c r="AD205" s="211" t="s">
        <v>1114</v>
      </c>
      <c r="AE205" s="211" t="s">
        <v>857</v>
      </c>
      <c r="AF205" s="211">
        <f t="shared" si="25"/>
        <v>-27</v>
      </c>
      <c r="AG205" s="209">
        <f t="shared" si="26"/>
        <v>3736.75</v>
      </c>
      <c r="AH205" s="210">
        <f t="shared" si="27"/>
        <v>-100892.25</v>
      </c>
      <c r="AI205" s="211"/>
    </row>
    <row r="206" spans="1:35" ht="15">
      <c r="A206" s="107">
        <v>2022</v>
      </c>
      <c r="B206" s="107">
        <v>338</v>
      </c>
      <c r="C206" s="107" t="s">
        <v>1146</v>
      </c>
      <c r="D206" s="189" t="s">
        <v>1147</v>
      </c>
      <c r="E206" s="107" t="s">
        <v>1148</v>
      </c>
      <c r="F206" s="107" t="s">
        <v>1149</v>
      </c>
      <c r="G206" s="207">
        <v>-418.8</v>
      </c>
      <c r="H206" s="207">
        <v>-74.8</v>
      </c>
      <c r="I206" s="107" t="s">
        <v>119</v>
      </c>
      <c r="J206" s="207">
        <f t="shared" si="24"/>
        <v>-344</v>
      </c>
      <c r="K206" s="189" t="s">
        <v>1150</v>
      </c>
      <c r="L206" s="107" t="s">
        <v>121</v>
      </c>
      <c r="M206" s="107" t="s">
        <v>1151</v>
      </c>
      <c r="N206" s="107" t="s">
        <v>1148</v>
      </c>
      <c r="O206" s="107" t="s">
        <v>1152</v>
      </c>
      <c r="P206" s="107" t="s">
        <v>1153</v>
      </c>
      <c r="Q206" s="107" t="s">
        <v>1154</v>
      </c>
      <c r="R206" s="107" t="s">
        <v>1155</v>
      </c>
      <c r="S206" s="107" t="s">
        <v>1156</v>
      </c>
      <c r="T206" s="107" t="s">
        <v>161</v>
      </c>
      <c r="U206" s="107">
        <v>0</v>
      </c>
      <c r="V206" s="107">
        <v>0</v>
      </c>
      <c r="W206" s="107">
        <v>0</v>
      </c>
      <c r="X206" s="107">
        <v>0</v>
      </c>
      <c r="Y206" s="107">
        <v>0</v>
      </c>
      <c r="Z206" s="107">
        <v>0</v>
      </c>
      <c r="AA206" s="107" t="s">
        <v>161</v>
      </c>
      <c r="AB206" s="107" t="s">
        <v>602</v>
      </c>
      <c r="AC206" s="107" t="s">
        <v>1146</v>
      </c>
      <c r="AD206" s="211" t="s">
        <v>1157</v>
      </c>
      <c r="AE206" s="211" t="s">
        <v>1146</v>
      </c>
      <c r="AF206" s="211">
        <f t="shared" si="25"/>
        <v>-29</v>
      </c>
      <c r="AG206" s="209">
        <f t="shared" si="26"/>
        <v>-344</v>
      </c>
      <c r="AH206" s="210">
        <f t="shared" si="27"/>
        <v>9976</v>
      </c>
      <c r="AI206" s="211"/>
    </row>
    <row r="207" spans="3:35" ht="15">
      <c r="C207" s="107"/>
      <c r="D207" s="107"/>
      <c r="E207" s="107"/>
      <c r="F207" s="107"/>
      <c r="G207" s="107"/>
      <c r="H207" s="107"/>
      <c r="I207" s="107"/>
      <c r="J207" s="107"/>
      <c r="N207" s="107"/>
      <c r="O207" s="107"/>
      <c r="P207" s="107"/>
      <c r="Q207" s="107"/>
      <c r="S207" s="107"/>
      <c r="AC207" s="107"/>
      <c r="AD207" s="212"/>
      <c r="AE207" s="212"/>
      <c r="AF207" s="212"/>
      <c r="AG207" s="212"/>
      <c r="AH207" s="212"/>
      <c r="AI207" s="212"/>
    </row>
    <row r="208" spans="3:35" ht="15">
      <c r="C208" s="107"/>
      <c r="D208" s="107"/>
      <c r="E208" s="107"/>
      <c r="F208" s="107"/>
      <c r="G208" s="107"/>
      <c r="H208" s="107"/>
      <c r="I208" s="107"/>
      <c r="J208" s="107"/>
      <c r="N208" s="107"/>
      <c r="O208" s="107"/>
      <c r="P208" s="107"/>
      <c r="Q208" s="107"/>
      <c r="S208" s="107"/>
      <c r="AC208" s="107"/>
      <c r="AD208" s="212"/>
      <c r="AE208" s="212"/>
      <c r="AF208" s="213" t="s">
        <v>1158</v>
      </c>
      <c r="AG208" s="214">
        <f>SUM(AG8:AG206)</f>
        <v>214738.01000000004</v>
      </c>
      <c r="AH208" s="214">
        <f>SUM(AH8:AH206)</f>
        <v>-2626632.640000001</v>
      </c>
      <c r="AI208" s="212" t="s">
        <v>147</v>
      </c>
    </row>
    <row r="209" spans="3:34" ht="15">
      <c r="C209" s="107"/>
      <c r="D209" s="107"/>
      <c r="E209" s="107"/>
      <c r="F209" s="107"/>
      <c r="G209" s="107"/>
      <c r="H209" s="107"/>
      <c r="I209" s="107"/>
      <c r="J209" s="107"/>
      <c r="N209" s="107"/>
      <c r="O209" s="107"/>
      <c r="P209" s="107"/>
      <c r="Q209" s="107"/>
      <c r="S209" s="107"/>
      <c r="AC209" s="107"/>
      <c r="AD209" s="107"/>
      <c r="AE209" s="107"/>
      <c r="AF209" s="213" t="s">
        <v>1159</v>
      </c>
      <c r="AG209" s="118"/>
      <c r="AH209" s="214">
        <f>IF(AG208&lt;&gt;0,AH208/AG208,0)</f>
        <v>-12.231801160865748</v>
      </c>
    </row>
    <row r="210" spans="3:34" ht="15">
      <c r="C210" s="107"/>
      <c r="D210" s="107"/>
      <c r="E210" s="107"/>
      <c r="F210" s="107"/>
      <c r="G210" s="107"/>
      <c r="H210" s="107"/>
      <c r="I210" s="107"/>
      <c r="J210" s="107"/>
      <c r="N210" s="107"/>
      <c r="O210" s="107"/>
      <c r="P210" s="107"/>
      <c r="Q210" s="107"/>
      <c r="S210" s="107"/>
      <c r="AC210" s="107"/>
      <c r="AD210" s="107"/>
      <c r="AE210" s="107"/>
      <c r="AG210" s="118"/>
      <c r="AH210" s="118"/>
    </row>
    <row r="211" spans="3:34" ht="15">
      <c r="C211" s="107"/>
      <c r="D211" s="107"/>
      <c r="E211" s="107"/>
      <c r="F211" s="107"/>
      <c r="G211" s="107"/>
      <c r="H211" s="107"/>
      <c r="I211" s="107"/>
      <c r="J211" s="107"/>
      <c r="N211" s="107"/>
      <c r="O211" s="107"/>
      <c r="P211" s="107"/>
      <c r="Q211" s="107"/>
      <c r="S211" s="107"/>
      <c r="AC211" s="107"/>
      <c r="AD211" s="107"/>
      <c r="AE211" s="107"/>
      <c r="AF211" s="107"/>
      <c r="AG211" s="107"/>
      <c r="AH211" s="118"/>
    </row>
    <row r="212" spans="3:34" ht="15">
      <c r="C212" s="107"/>
      <c r="D212" s="107"/>
      <c r="E212" s="107"/>
      <c r="F212" s="107"/>
      <c r="G212" s="107"/>
      <c r="H212" s="107"/>
      <c r="I212" s="107"/>
      <c r="J212" s="107"/>
      <c r="N212" s="107"/>
      <c r="O212" s="107"/>
      <c r="P212" s="107"/>
      <c r="Q212" s="107"/>
      <c r="S212" s="107"/>
      <c r="AC212" s="107"/>
      <c r="AD212" s="107"/>
      <c r="AE212" s="107"/>
      <c r="AF212" s="107"/>
      <c r="AG212" s="107"/>
      <c r="AH212" s="118"/>
    </row>
    <row r="213" spans="3:34" ht="15">
      <c r="C213" s="107"/>
      <c r="D213" s="107"/>
      <c r="E213" s="107"/>
      <c r="F213" s="107"/>
      <c r="G213" s="107"/>
      <c r="H213" s="107"/>
      <c r="I213" s="107"/>
      <c r="J213" s="107"/>
      <c r="N213" s="107"/>
      <c r="O213" s="107"/>
      <c r="P213" s="107"/>
      <c r="Q213" s="107"/>
      <c r="S213" s="107"/>
      <c r="AC213" s="107"/>
      <c r="AD213" s="107"/>
      <c r="AE213" s="107"/>
      <c r="AF213" s="107"/>
      <c r="AG213" s="107"/>
      <c r="AH213" s="118"/>
    </row>
    <row r="214" spans="3:34" ht="15">
      <c r="C214" s="107"/>
      <c r="D214" s="107"/>
      <c r="E214" s="107"/>
      <c r="F214" s="107"/>
      <c r="G214" s="107"/>
      <c r="H214" s="107"/>
      <c r="I214" s="107"/>
      <c r="J214" s="107"/>
      <c r="N214" s="107"/>
      <c r="O214" s="107"/>
      <c r="P214" s="107"/>
      <c r="Q214" s="107"/>
      <c r="S214" s="107"/>
      <c r="AC214" s="107"/>
      <c r="AD214" s="107"/>
      <c r="AE214" s="107"/>
      <c r="AF214" s="107"/>
      <c r="AG214" s="107"/>
      <c r="AH214" s="118"/>
    </row>
    <row r="215" spans="3:34" ht="15">
      <c r="C215" s="107"/>
      <c r="D215" s="107"/>
      <c r="E215" s="107"/>
      <c r="F215" s="107"/>
      <c r="G215" s="107"/>
      <c r="H215" s="107"/>
      <c r="I215" s="107"/>
      <c r="J215" s="107"/>
      <c r="N215" s="107"/>
      <c r="O215" s="107"/>
      <c r="P215" s="107"/>
      <c r="Q215" s="107"/>
      <c r="S215" s="107"/>
      <c r="AC215" s="107"/>
      <c r="AD215" s="107"/>
      <c r="AE215" s="107"/>
      <c r="AF215" s="107"/>
      <c r="AG215" s="107"/>
      <c r="AH215" s="118"/>
    </row>
    <row r="216" spans="3:34" ht="15">
      <c r="C216" s="107"/>
      <c r="D216" s="107"/>
      <c r="E216" s="107"/>
      <c r="F216" s="107"/>
      <c r="G216" s="107"/>
      <c r="H216" s="107"/>
      <c r="I216" s="107"/>
      <c r="J216" s="107"/>
      <c r="N216" s="107"/>
      <c r="O216" s="107"/>
      <c r="P216" s="107"/>
      <c r="Q216" s="107"/>
      <c r="S216" s="107"/>
      <c r="AC216" s="107"/>
      <c r="AD216" s="107"/>
      <c r="AE216" s="107"/>
      <c r="AF216" s="107"/>
      <c r="AG216" s="107"/>
      <c r="AH216" s="118"/>
    </row>
  </sheetData>
  <sheetProtection/>
  <mergeCells count="13"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200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  <dataValidation type="list" allowBlank="1" showInputMessage="1" showErrorMessage="1" errorTitle="ESCLUSIONE DAL CALCOLO" error="Selezionare 'SI' se si vuole escludere la Fattura dal CALCOLO" sqref="AI140">
      <formula1>"SI,NO"</formula1>
    </dataValidation>
    <dataValidation type="list" allowBlank="1" showInputMessage="1" showErrorMessage="1" errorTitle="ESCLUSIONE DAL CALCOLO" error="Selezionare 'SI' se si vuole escludere la Fattura dal CALCOLO" sqref="AI141">
      <formula1>"SI,NO"</formula1>
    </dataValidation>
    <dataValidation type="list" allowBlank="1" showInputMessage="1" showErrorMessage="1" errorTitle="ESCLUSIONE DAL CALCOLO" error="Selezionare 'SI' se si vuole escludere la Fattura dal CALCOLO" sqref="AI142">
      <formula1>"SI,NO"</formula1>
    </dataValidation>
    <dataValidation type="list" allowBlank="1" showInputMessage="1" showErrorMessage="1" errorTitle="ESCLUSIONE DAL CALCOLO" error="Selezionare 'SI' se si vuole escludere la Fattura dal CALCOLO" sqref="AI143">
      <formula1>"SI,NO"</formula1>
    </dataValidation>
    <dataValidation type="list" allowBlank="1" showInputMessage="1" showErrorMessage="1" errorTitle="ESCLUSIONE DAL CALCOLO" error="Selezionare 'SI' se si vuole escludere la Fattura dal CALCOLO" sqref="AI144">
      <formula1>"SI,NO"</formula1>
    </dataValidation>
    <dataValidation type="list" allowBlank="1" showInputMessage="1" showErrorMessage="1" errorTitle="ESCLUSIONE DAL CALCOLO" error="Selezionare 'SI' se si vuole escludere la Fattura dal CALCOLO" sqref="AI145">
      <formula1>"SI,NO"</formula1>
    </dataValidation>
    <dataValidation type="list" allowBlank="1" showInputMessage="1" showErrorMessage="1" errorTitle="ESCLUSIONE DAL CALCOLO" error="Selezionare 'SI' se si vuole escludere la Fattura dal CALCOLO" sqref="AI146">
      <formula1>"SI,NO"</formula1>
    </dataValidation>
    <dataValidation type="list" allowBlank="1" showInputMessage="1" showErrorMessage="1" errorTitle="ESCLUSIONE DAL CALCOLO" error="Selezionare 'SI' se si vuole escludere la Fattura dal CALCOLO" sqref="AI147">
      <formula1>"SI,NO"</formula1>
    </dataValidation>
    <dataValidation type="list" allowBlank="1" showInputMessage="1" showErrorMessage="1" errorTitle="ESCLUSIONE DAL CALCOLO" error="Selezionare 'SI' se si vuole escludere la Fattura dal CALCOLO" sqref="AI148">
      <formula1>"SI,NO"</formula1>
    </dataValidation>
    <dataValidation type="list" allowBlank="1" showInputMessage="1" showErrorMessage="1" errorTitle="ESCLUSIONE DAL CALCOLO" error="Selezionare 'SI' se si vuole escludere la Fattura dal CALCOLO" sqref="AI149">
      <formula1>"SI,NO"</formula1>
    </dataValidation>
    <dataValidation type="list" allowBlank="1" showInputMessage="1" showErrorMessage="1" errorTitle="ESCLUSIONE DAL CALCOLO" error="Selezionare 'SI' se si vuole escludere la Fattura dal CALCOLO" sqref="AI150">
      <formula1>"SI,NO"</formula1>
    </dataValidation>
    <dataValidation type="list" allowBlank="1" showInputMessage="1" showErrorMessage="1" errorTitle="ESCLUSIONE DAL CALCOLO" error="Selezionare 'SI' se si vuole escludere la Fattura dal CALCOLO" sqref="AI151">
      <formula1>"SI,NO"</formula1>
    </dataValidation>
    <dataValidation type="list" allowBlank="1" showInputMessage="1" showErrorMessage="1" errorTitle="ESCLUSIONE DAL CALCOLO" error="Selezionare 'SI' se si vuole escludere la Fattura dal CALCOLO" sqref="AI152">
      <formula1>"SI,NO"</formula1>
    </dataValidation>
    <dataValidation type="list" allowBlank="1" showInputMessage="1" showErrorMessage="1" errorTitle="ESCLUSIONE DAL CALCOLO" error="Selezionare 'SI' se si vuole escludere la Fattura dal CALCOLO" sqref="AI153">
      <formula1>"SI,NO"</formula1>
    </dataValidation>
    <dataValidation type="list" allowBlank="1" showInputMessage="1" showErrorMessage="1" errorTitle="ESCLUSIONE DAL CALCOLO" error="Selezionare 'SI' se si vuole escludere la Fattura dal CALCOLO" sqref="AI154">
      <formula1>"SI,NO"</formula1>
    </dataValidation>
    <dataValidation type="list" allowBlank="1" showInputMessage="1" showErrorMessage="1" errorTitle="ESCLUSIONE DAL CALCOLO" error="Selezionare 'SI' se si vuole escludere la Fattura dal CALCOLO" sqref="AI155">
      <formula1>"SI,NO"</formula1>
    </dataValidation>
    <dataValidation type="list" allowBlank="1" showInputMessage="1" showErrorMessage="1" errorTitle="ESCLUSIONE DAL CALCOLO" error="Selezionare 'SI' se si vuole escludere la Fattura dal CALCOLO" sqref="AI156">
      <formula1>"SI,NO"</formula1>
    </dataValidation>
    <dataValidation type="list" allowBlank="1" showInputMessage="1" showErrorMessage="1" errorTitle="ESCLUSIONE DAL CALCOLO" error="Selezionare 'SI' se si vuole escludere la Fattura dal CALCOLO" sqref="AI157">
      <formula1>"SI,NO"</formula1>
    </dataValidation>
    <dataValidation type="list" allowBlank="1" showInputMessage="1" showErrorMessage="1" errorTitle="ESCLUSIONE DAL CALCOLO" error="Selezionare 'SI' se si vuole escludere la Fattura dal CALCOLO" sqref="AI158">
      <formula1>"SI,NO"</formula1>
    </dataValidation>
    <dataValidation type="list" allowBlank="1" showInputMessage="1" showErrorMessage="1" errorTitle="ESCLUSIONE DAL CALCOLO" error="Selezionare 'SI' se si vuole escludere la Fattura dal CALCOLO" sqref="AI159">
      <formula1>"SI,NO"</formula1>
    </dataValidation>
    <dataValidation type="list" allowBlank="1" showInputMessage="1" showErrorMessage="1" errorTitle="ESCLUSIONE DAL CALCOLO" error="Selezionare 'SI' se si vuole escludere la Fattura dal CALCOLO" sqref="AI160">
      <formula1>"SI,NO"</formula1>
    </dataValidation>
    <dataValidation type="list" allowBlank="1" showInputMessage="1" showErrorMessage="1" errorTitle="ESCLUSIONE DAL CALCOLO" error="Selezionare 'SI' se si vuole escludere la Fattura dal CALCOLO" sqref="AI161">
      <formula1>"SI,NO"</formula1>
    </dataValidation>
    <dataValidation type="list" allowBlank="1" showInputMessage="1" showErrorMessage="1" errorTitle="ESCLUSIONE DAL CALCOLO" error="Selezionare 'SI' se si vuole escludere la Fattura dal CALCOLO" sqref="AI162">
      <formula1>"SI,NO"</formula1>
    </dataValidation>
    <dataValidation type="list" allowBlank="1" showInputMessage="1" showErrorMessage="1" errorTitle="ESCLUSIONE DAL CALCOLO" error="Selezionare 'SI' se si vuole escludere la Fattura dal CALCOLO" sqref="AI163">
      <formula1>"SI,NO"</formula1>
    </dataValidation>
    <dataValidation type="list" allowBlank="1" showInputMessage="1" showErrorMessage="1" errorTitle="ESCLUSIONE DAL CALCOLO" error="Selezionare 'SI' se si vuole escludere la Fattura dal CALCOLO" sqref="AI164">
      <formula1>"SI,NO"</formula1>
    </dataValidation>
    <dataValidation type="list" allowBlank="1" showInputMessage="1" showErrorMessage="1" errorTitle="ESCLUSIONE DAL CALCOLO" error="Selezionare 'SI' se si vuole escludere la Fattura dal CALCOLO" sqref="AI165">
      <formula1>"SI,NO"</formula1>
    </dataValidation>
    <dataValidation type="list" allowBlank="1" showInputMessage="1" showErrorMessage="1" errorTitle="ESCLUSIONE DAL CALCOLO" error="Selezionare 'SI' se si vuole escludere la Fattura dal CALCOLO" sqref="AI166">
      <formula1>"SI,NO"</formula1>
    </dataValidation>
    <dataValidation type="list" allowBlank="1" showInputMessage="1" showErrorMessage="1" errorTitle="ESCLUSIONE DAL CALCOLO" error="Selezionare 'SI' se si vuole escludere la Fattura dal CALCOLO" sqref="AI167">
      <formula1>"SI,NO"</formula1>
    </dataValidation>
    <dataValidation type="list" allowBlank="1" showInputMessage="1" showErrorMessage="1" errorTitle="ESCLUSIONE DAL CALCOLO" error="Selezionare 'SI' se si vuole escludere la Fattura dal CALCOLO" sqref="AI168">
      <formula1>"SI,NO"</formula1>
    </dataValidation>
    <dataValidation type="list" allowBlank="1" showInputMessage="1" showErrorMessage="1" errorTitle="ESCLUSIONE DAL CALCOLO" error="Selezionare 'SI' se si vuole escludere la Fattura dal CALCOLO" sqref="AI169">
      <formula1>"SI,NO"</formula1>
    </dataValidation>
    <dataValidation type="list" allowBlank="1" showInputMessage="1" showErrorMessage="1" errorTitle="ESCLUSIONE DAL CALCOLO" error="Selezionare 'SI' se si vuole escludere la Fattura dal CALCOLO" sqref="AI170">
      <formula1>"SI,NO"</formula1>
    </dataValidation>
    <dataValidation type="list" allowBlank="1" showInputMessage="1" showErrorMessage="1" errorTitle="ESCLUSIONE DAL CALCOLO" error="Selezionare 'SI' se si vuole escludere la Fattura dal CALCOLO" sqref="AI171">
      <formula1>"SI,NO"</formula1>
    </dataValidation>
    <dataValidation type="list" allowBlank="1" showInputMessage="1" showErrorMessage="1" errorTitle="ESCLUSIONE DAL CALCOLO" error="Selezionare 'SI' se si vuole escludere la Fattura dal CALCOLO" sqref="AI172">
      <formula1>"SI,NO"</formula1>
    </dataValidation>
    <dataValidation type="list" allowBlank="1" showInputMessage="1" showErrorMessage="1" errorTitle="ESCLUSIONE DAL CALCOLO" error="Selezionare 'SI' se si vuole escludere la Fattura dal CALCOLO" sqref="AI173">
      <formula1>"SI,NO"</formula1>
    </dataValidation>
    <dataValidation type="list" allowBlank="1" showInputMessage="1" showErrorMessage="1" errorTitle="ESCLUSIONE DAL CALCOLO" error="Selezionare 'SI' se si vuole escludere la Fattura dal CALCOLO" sqref="AI174">
      <formula1>"SI,NO"</formula1>
    </dataValidation>
    <dataValidation type="list" allowBlank="1" showInputMessage="1" showErrorMessage="1" errorTitle="ESCLUSIONE DAL CALCOLO" error="Selezionare 'SI' se si vuole escludere la Fattura dal CALCOLO" sqref="AI175">
      <formula1>"SI,NO"</formula1>
    </dataValidation>
    <dataValidation type="list" allowBlank="1" showInputMessage="1" showErrorMessage="1" errorTitle="ESCLUSIONE DAL CALCOLO" error="Selezionare 'SI' se si vuole escludere la Fattura dal CALCOLO" sqref="AI176">
      <formula1>"SI,NO"</formula1>
    </dataValidation>
    <dataValidation type="list" allowBlank="1" showInputMessage="1" showErrorMessage="1" errorTitle="ESCLUSIONE DAL CALCOLO" error="Selezionare 'SI' se si vuole escludere la Fattura dal CALCOLO" sqref="AI177">
      <formula1>"SI,NO"</formula1>
    </dataValidation>
    <dataValidation type="list" allowBlank="1" showInputMessage="1" showErrorMessage="1" errorTitle="ESCLUSIONE DAL CALCOLO" error="Selezionare 'SI' se si vuole escludere la Fattura dal CALCOLO" sqref="AI178">
      <formula1>"SI,NO"</formula1>
    </dataValidation>
    <dataValidation type="list" allowBlank="1" showInputMessage="1" showErrorMessage="1" errorTitle="ESCLUSIONE DAL CALCOLO" error="Selezionare 'SI' se si vuole escludere la Fattura dal CALCOLO" sqref="AI179">
      <formula1>"SI,NO"</formula1>
    </dataValidation>
    <dataValidation type="list" allowBlank="1" showInputMessage="1" showErrorMessage="1" errorTitle="ESCLUSIONE DAL CALCOLO" error="Selezionare 'SI' se si vuole escludere la Fattura dal CALCOLO" sqref="AI180">
      <formula1>"SI,NO"</formula1>
    </dataValidation>
    <dataValidation type="list" allowBlank="1" showInputMessage="1" showErrorMessage="1" errorTitle="ESCLUSIONE DAL CALCOLO" error="Selezionare 'SI' se si vuole escludere la Fattura dal CALCOLO" sqref="AI181">
      <formula1>"SI,NO"</formula1>
    </dataValidation>
    <dataValidation type="list" allowBlank="1" showInputMessage="1" showErrorMessage="1" errorTitle="ESCLUSIONE DAL CALCOLO" error="Selezionare 'SI' se si vuole escludere la Fattura dal CALCOLO" sqref="AI182">
      <formula1>"SI,NO"</formula1>
    </dataValidation>
    <dataValidation type="list" allowBlank="1" showInputMessage="1" showErrorMessage="1" errorTitle="ESCLUSIONE DAL CALCOLO" error="Selezionare 'SI' se si vuole escludere la Fattura dal CALCOLO" sqref="AI183">
      <formula1>"SI,NO"</formula1>
    </dataValidation>
    <dataValidation type="list" allowBlank="1" showInputMessage="1" showErrorMessage="1" errorTitle="ESCLUSIONE DAL CALCOLO" error="Selezionare 'SI' se si vuole escludere la Fattura dal CALCOLO" sqref="AI184">
      <formula1>"SI,NO"</formula1>
    </dataValidation>
    <dataValidation type="list" allowBlank="1" showInputMessage="1" showErrorMessage="1" errorTitle="ESCLUSIONE DAL CALCOLO" error="Selezionare 'SI' se si vuole escludere la Fattura dal CALCOLO" sqref="AI185">
      <formula1>"SI,NO"</formula1>
    </dataValidation>
    <dataValidation type="list" allowBlank="1" showInputMessage="1" showErrorMessage="1" errorTitle="ESCLUSIONE DAL CALCOLO" error="Selezionare 'SI' se si vuole escludere la Fattura dal CALCOLO" sqref="AI186">
      <formula1>"SI,NO"</formula1>
    </dataValidation>
    <dataValidation type="list" allowBlank="1" showInputMessage="1" showErrorMessage="1" errorTitle="ESCLUSIONE DAL CALCOLO" error="Selezionare 'SI' se si vuole escludere la Fattura dal CALCOLO" sqref="AI187">
      <formula1>"SI,NO"</formula1>
    </dataValidation>
    <dataValidation type="list" allowBlank="1" showInputMessage="1" showErrorMessage="1" errorTitle="ESCLUSIONE DAL CALCOLO" error="Selezionare 'SI' se si vuole escludere la Fattura dal CALCOLO" sqref="AI188">
      <formula1>"SI,NO"</formula1>
    </dataValidation>
    <dataValidation type="list" allowBlank="1" showInputMessage="1" showErrorMessage="1" errorTitle="ESCLUSIONE DAL CALCOLO" error="Selezionare 'SI' se si vuole escludere la Fattura dal CALCOLO" sqref="AI189">
      <formula1>"SI,NO"</formula1>
    </dataValidation>
    <dataValidation type="list" allowBlank="1" showInputMessage="1" showErrorMessage="1" errorTitle="ESCLUSIONE DAL CALCOLO" error="Selezionare 'SI' se si vuole escludere la Fattura dal CALCOLO" sqref="AI190">
      <formula1>"SI,NO"</formula1>
    </dataValidation>
    <dataValidation type="list" allowBlank="1" showInputMessage="1" showErrorMessage="1" errorTitle="ESCLUSIONE DAL CALCOLO" error="Selezionare 'SI' se si vuole escludere la Fattura dal CALCOLO" sqref="AI191">
      <formula1>"SI,NO"</formula1>
    </dataValidation>
    <dataValidation type="list" allowBlank="1" showInputMessage="1" showErrorMessage="1" errorTitle="ESCLUSIONE DAL CALCOLO" error="Selezionare 'SI' se si vuole escludere la Fattura dal CALCOLO" sqref="AI192">
      <formula1>"SI,NO"</formula1>
    </dataValidation>
    <dataValidation type="list" allowBlank="1" showInputMessage="1" showErrorMessage="1" errorTitle="ESCLUSIONE DAL CALCOLO" error="Selezionare 'SI' se si vuole escludere la Fattura dal CALCOLO" sqref="AI193">
      <formula1>"SI,NO"</formula1>
    </dataValidation>
    <dataValidation type="list" allowBlank="1" showInputMessage="1" showErrorMessage="1" errorTitle="ESCLUSIONE DAL CALCOLO" error="Selezionare 'SI' se si vuole escludere la Fattura dal CALCOLO" sqref="AI194">
      <formula1>"SI,NO"</formula1>
    </dataValidation>
    <dataValidation type="list" allowBlank="1" showInputMessage="1" showErrorMessage="1" errorTitle="ESCLUSIONE DAL CALCOLO" error="Selezionare 'SI' se si vuole escludere la Fattura dal CALCOLO" sqref="AI195">
      <formula1>"SI,NO"</formula1>
    </dataValidation>
    <dataValidation type="list" allowBlank="1" showInputMessage="1" showErrorMessage="1" errorTitle="ESCLUSIONE DAL CALCOLO" error="Selezionare 'SI' se si vuole escludere la Fattura dal CALCOLO" sqref="AI196">
      <formula1>"SI,NO"</formula1>
    </dataValidation>
    <dataValidation type="list" allowBlank="1" showInputMessage="1" showErrorMessage="1" errorTitle="ESCLUSIONE DAL CALCOLO" error="Selezionare 'SI' se si vuole escludere la Fattura dal CALCOLO" sqref="AI197">
      <formula1>"SI,NO"</formula1>
    </dataValidation>
    <dataValidation type="list" allowBlank="1" showInputMessage="1" showErrorMessage="1" errorTitle="ESCLUSIONE DAL CALCOLO" error="Selezionare 'SI' se si vuole escludere la Fattura dal CALCOLO" sqref="AI198">
      <formula1>"SI,NO"</formula1>
    </dataValidation>
    <dataValidation type="list" allowBlank="1" showInputMessage="1" showErrorMessage="1" errorTitle="ESCLUSIONE DAL CALCOLO" error="Selezionare 'SI' se si vuole escludere la Fattura dal CALCOLO" sqref="AI199">
      <formula1>"SI,NO"</formula1>
    </dataValidation>
    <dataValidation type="list" allowBlank="1" showInputMessage="1" showErrorMessage="1" errorTitle="ESCLUSIONE DAL CALCOLO" error="Selezionare 'SI' se si vuole escludere la Fattura dal CALCOLO" sqref="AI200">
      <formula1>"SI,NO"</formula1>
    </dataValidation>
    <dataValidation type="list" allowBlank="1" showInputMessage="1" showErrorMessage="1" errorTitle="ESCLUSIONE DAL CALCOLO" error="Selezionare 'SI' se si vuole escludere la Fattura dal CALCOLO" sqref="AI201">
      <formula1>"SI,NO"</formula1>
    </dataValidation>
    <dataValidation type="list" allowBlank="1" showInputMessage="1" showErrorMessage="1" errorTitle="ESCLUSIONE DAL CALCOLO" error="Selezionare 'SI' se si vuole escludere la Fattura dal CALCOLO" sqref="AI202">
      <formula1>"SI,NO"</formula1>
    </dataValidation>
    <dataValidation type="list" allowBlank="1" showInputMessage="1" showErrorMessage="1" errorTitle="ESCLUSIONE DAL CALCOLO" error="Selezionare 'SI' se si vuole escludere la Fattura dal CALCOLO" sqref="AI203">
      <formula1>"SI,NO"</formula1>
    </dataValidation>
    <dataValidation type="list" allowBlank="1" showInputMessage="1" showErrorMessage="1" errorTitle="ESCLUSIONE DAL CALCOLO" error="Selezionare 'SI' se si vuole escludere la Fattura dal CALCOLO" sqref="AI204">
      <formula1>"SI,NO"</formula1>
    </dataValidation>
    <dataValidation type="list" allowBlank="1" showInputMessage="1" showErrorMessage="1" errorTitle="ESCLUSIONE DAL CALCOLO" error="Selezionare 'SI' se si vuole escludere la Fattura dal CALCOLO" sqref="AI205">
      <formula1>"SI,NO"</formula1>
    </dataValidation>
    <dataValidation type="list" allowBlank="1" showInputMessage="1" showErrorMessage="1" errorTitle="ESCLUSIONE DAL CALCOLO" error="Selezionare 'SI' se si vuole escludere la Fattura dal CALCOLO" sqref="AI206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0" t="s">
        <v>114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4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3" t="s">
        <v>56</v>
      </c>
      <c r="B3" s="224"/>
      <c r="C3" s="224"/>
      <c r="D3" s="224"/>
      <c r="E3" s="224"/>
      <c r="F3" s="224"/>
      <c r="G3" s="224"/>
      <c r="H3" s="224"/>
      <c r="I3" s="224"/>
      <c r="J3" s="224"/>
      <c r="K3" s="239"/>
      <c r="L3" s="239"/>
      <c r="M3" s="239"/>
      <c r="N3" s="239"/>
      <c r="O3" s="240"/>
    </row>
    <row r="4" spans="1:15" ht="22.5" customHeight="1">
      <c r="A4" s="223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</row>
    <row r="5" spans="1:15" s="62" customFormat="1" ht="22.5" customHeight="1">
      <c r="A5" s="237" t="s">
        <v>63</v>
      </c>
      <c r="B5" s="238"/>
      <c r="C5" s="238"/>
      <c r="D5" s="238"/>
      <c r="E5" s="238"/>
      <c r="F5" s="238"/>
      <c r="G5" s="238"/>
      <c r="H5" s="238"/>
      <c r="I5" s="238"/>
      <c r="J5" s="238"/>
      <c r="K5" s="257" t="s">
        <v>64</v>
      </c>
      <c r="L5" s="258"/>
      <c r="M5" s="258"/>
      <c r="N5" s="258"/>
      <c r="O5" s="25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3">
        <v>290</v>
      </c>
      <c r="B8" s="3" t="s">
        <v>129</v>
      </c>
      <c r="C8" s="4" t="s">
        <v>1160</v>
      </c>
      <c r="D8" s="5" t="s">
        <v>1161</v>
      </c>
      <c r="G8" s="215" t="s">
        <v>161</v>
      </c>
      <c r="J8" s="207">
        <v>73.13</v>
      </c>
      <c r="K8" s="211" t="s">
        <v>161</v>
      </c>
      <c r="L8" s="211" t="s">
        <v>129</v>
      </c>
      <c r="M8" s="211">
        <f aca="true" t="shared" si="0" ref="M8:M39">IF(K8&lt;&gt;"",L8-K8,0)</f>
        <v>0</v>
      </c>
      <c r="N8" s="209">
        <v>73.13</v>
      </c>
      <c r="O8" s="210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13">
        <v>318</v>
      </c>
      <c r="B9" s="3" t="s">
        <v>478</v>
      </c>
      <c r="C9" s="4" t="s">
        <v>1162</v>
      </c>
      <c r="D9" s="5" t="s">
        <v>1163</v>
      </c>
      <c r="G9" s="215" t="s">
        <v>161</v>
      </c>
      <c r="J9" s="207">
        <v>251.85</v>
      </c>
      <c r="K9" s="211" t="s">
        <v>161</v>
      </c>
      <c r="L9" s="211" t="s">
        <v>478</v>
      </c>
      <c r="M9" s="211">
        <f t="shared" si="0"/>
        <v>0</v>
      </c>
      <c r="N9" s="209">
        <v>251.85</v>
      </c>
      <c r="O9" s="210">
        <f t="shared" si="1"/>
        <v>0</v>
      </c>
      <c r="P9">
        <f t="shared" si="2"/>
        <v>0</v>
      </c>
    </row>
    <row r="10" spans="1:16" ht="12.75">
      <c r="A10" s="213">
        <v>319</v>
      </c>
      <c r="B10" s="3" t="s">
        <v>248</v>
      </c>
      <c r="C10" s="4" t="s">
        <v>1164</v>
      </c>
      <c r="D10" s="5" t="s">
        <v>1165</v>
      </c>
      <c r="G10" s="215" t="s">
        <v>161</v>
      </c>
      <c r="J10" s="207">
        <v>350.35</v>
      </c>
      <c r="K10" s="211" t="s">
        <v>161</v>
      </c>
      <c r="L10" s="211" t="s">
        <v>248</v>
      </c>
      <c r="M10" s="211">
        <f t="shared" si="0"/>
        <v>0</v>
      </c>
      <c r="N10" s="209">
        <v>350.35</v>
      </c>
      <c r="O10" s="210">
        <f t="shared" si="1"/>
        <v>0</v>
      </c>
      <c r="P10">
        <f t="shared" si="2"/>
        <v>0</v>
      </c>
    </row>
    <row r="11" spans="1:16" ht="12.75">
      <c r="A11" s="213">
        <v>320</v>
      </c>
      <c r="B11" s="3" t="s">
        <v>248</v>
      </c>
      <c r="C11" s="4" t="s">
        <v>1166</v>
      </c>
      <c r="D11" s="5" t="s">
        <v>1167</v>
      </c>
      <c r="G11" s="215" t="s">
        <v>161</v>
      </c>
      <c r="J11" s="207">
        <v>103.12</v>
      </c>
      <c r="K11" s="211" t="s">
        <v>161</v>
      </c>
      <c r="L11" s="211" t="s">
        <v>248</v>
      </c>
      <c r="M11" s="211">
        <f t="shared" si="0"/>
        <v>0</v>
      </c>
      <c r="N11" s="209">
        <v>103.12</v>
      </c>
      <c r="O11" s="210">
        <f t="shared" si="1"/>
        <v>0</v>
      </c>
      <c r="P11">
        <f t="shared" si="2"/>
        <v>0</v>
      </c>
    </row>
    <row r="12" spans="1:16" ht="12.75">
      <c r="A12" s="213">
        <v>321</v>
      </c>
      <c r="B12" s="3" t="s">
        <v>248</v>
      </c>
      <c r="C12" s="4" t="s">
        <v>1166</v>
      </c>
      <c r="D12" s="5" t="s">
        <v>1167</v>
      </c>
      <c r="G12" s="215" t="s">
        <v>161</v>
      </c>
      <c r="J12" s="207">
        <v>37.32</v>
      </c>
      <c r="K12" s="211" t="s">
        <v>161</v>
      </c>
      <c r="L12" s="211" t="s">
        <v>248</v>
      </c>
      <c r="M12" s="211">
        <f t="shared" si="0"/>
        <v>0</v>
      </c>
      <c r="N12" s="209">
        <v>37.32</v>
      </c>
      <c r="O12" s="210">
        <f t="shared" si="1"/>
        <v>0</v>
      </c>
      <c r="P12">
        <f t="shared" si="2"/>
        <v>0</v>
      </c>
    </row>
    <row r="13" spans="1:16" ht="12.75">
      <c r="A13" s="213">
        <v>322</v>
      </c>
      <c r="B13" s="3" t="s">
        <v>248</v>
      </c>
      <c r="C13" s="4" t="s">
        <v>1166</v>
      </c>
      <c r="D13" s="5" t="s">
        <v>1167</v>
      </c>
      <c r="G13" s="215" t="s">
        <v>161</v>
      </c>
      <c r="J13" s="207">
        <v>76.86</v>
      </c>
      <c r="K13" s="211" t="s">
        <v>161</v>
      </c>
      <c r="L13" s="211" t="s">
        <v>248</v>
      </c>
      <c r="M13" s="211">
        <f t="shared" si="0"/>
        <v>0</v>
      </c>
      <c r="N13" s="209">
        <v>76.86</v>
      </c>
      <c r="O13" s="210">
        <f t="shared" si="1"/>
        <v>0</v>
      </c>
      <c r="P13">
        <f t="shared" si="2"/>
        <v>0</v>
      </c>
    </row>
    <row r="14" spans="1:16" ht="12.75">
      <c r="A14" s="213">
        <v>323</v>
      </c>
      <c r="B14" s="3" t="s">
        <v>248</v>
      </c>
      <c r="C14" s="4" t="s">
        <v>1166</v>
      </c>
      <c r="D14" s="5" t="s">
        <v>1167</v>
      </c>
      <c r="G14" s="215" t="s">
        <v>161</v>
      </c>
      <c r="J14" s="207">
        <v>231.03</v>
      </c>
      <c r="K14" s="211" t="s">
        <v>161</v>
      </c>
      <c r="L14" s="211" t="s">
        <v>248</v>
      </c>
      <c r="M14" s="211">
        <f t="shared" si="0"/>
        <v>0</v>
      </c>
      <c r="N14" s="209">
        <v>231.03</v>
      </c>
      <c r="O14" s="210">
        <f t="shared" si="1"/>
        <v>0</v>
      </c>
      <c r="P14">
        <f t="shared" si="2"/>
        <v>0</v>
      </c>
    </row>
    <row r="15" spans="1:16" ht="12.75">
      <c r="A15" s="213">
        <v>324</v>
      </c>
      <c r="B15" s="3" t="s">
        <v>248</v>
      </c>
      <c r="C15" s="4" t="s">
        <v>1166</v>
      </c>
      <c r="D15" s="5" t="s">
        <v>1167</v>
      </c>
      <c r="G15" s="215" t="s">
        <v>161</v>
      </c>
      <c r="J15" s="207">
        <v>888.42</v>
      </c>
      <c r="K15" s="211" t="s">
        <v>161</v>
      </c>
      <c r="L15" s="211" t="s">
        <v>248</v>
      </c>
      <c r="M15" s="211">
        <f t="shared" si="0"/>
        <v>0</v>
      </c>
      <c r="N15" s="209">
        <v>888.42</v>
      </c>
      <c r="O15" s="210">
        <f t="shared" si="1"/>
        <v>0</v>
      </c>
      <c r="P15">
        <f t="shared" si="2"/>
        <v>0</v>
      </c>
    </row>
    <row r="16" spans="1:16" ht="12.75">
      <c r="A16" s="213">
        <v>325</v>
      </c>
      <c r="B16" s="3" t="s">
        <v>248</v>
      </c>
      <c r="C16" s="4" t="s">
        <v>1166</v>
      </c>
      <c r="D16" s="5" t="s">
        <v>1167</v>
      </c>
      <c r="G16" s="215" t="s">
        <v>161</v>
      </c>
      <c r="J16" s="207">
        <v>85</v>
      </c>
      <c r="K16" s="211" t="s">
        <v>161</v>
      </c>
      <c r="L16" s="211" t="s">
        <v>248</v>
      </c>
      <c r="M16" s="211">
        <f t="shared" si="0"/>
        <v>0</v>
      </c>
      <c r="N16" s="209">
        <v>85</v>
      </c>
      <c r="O16" s="210">
        <f t="shared" si="1"/>
        <v>0</v>
      </c>
      <c r="P16">
        <f t="shared" si="2"/>
        <v>0</v>
      </c>
    </row>
    <row r="17" spans="1:16" ht="12.75">
      <c r="A17" s="213">
        <v>326</v>
      </c>
      <c r="B17" s="3" t="s">
        <v>248</v>
      </c>
      <c r="C17" s="4" t="s">
        <v>1166</v>
      </c>
      <c r="D17" s="5" t="s">
        <v>1167</v>
      </c>
      <c r="G17" s="215" t="s">
        <v>161</v>
      </c>
      <c r="J17" s="207">
        <v>514.26</v>
      </c>
      <c r="K17" s="211" t="s">
        <v>161</v>
      </c>
      <c r="L17" s="211" t="s">
        <v>248</v>
      </c>
      <c r="M17" s="211">
        <f t="shared" si="0"/>
        <v>0</v>
      </c>
      <c r="N17" s="209">
        <v>514.26</v>
      </c>
      <c r="O17" s="210">
        <f t="shared" si="1"/>
        <v>0</v>
      </c>
      <c r="P17">
        <f t="shared" si="2"/>
        <v>0</v>
      </c>
    </row>
    <row r="18" spans="1:16" ht="12.75">
      <c r="A18" s="213">
        <v>327</v>
      </c>
      <c r="B18" s="3" t="s">
        <v>248</v>
      </c>
      <c r="C18" s="4" t="s">
        <v>1166</v>
      </c>
      <c r="D18" s="5" t="s">
        <v>1167</v>
      </c>
      <c r="G18" s="215" t="s">
        <v>161</v>
      </c>
      <c r="J18" s="207">
        <v>85</v>
      </c>
      <c r="K18" s="211" t="s">
        <v>161</v>
      </c>
      <c r="L18" s="211" t="s">
        <v>248</v>
      </c>
      <c r="M18" s="211">
        <f t="shared" si="0"/>
        <v>0</v>
      </c>
      <c r="N18" s="209">
        <v>85</v>
      </c>
      <c r="O18" s="210">
        <f t="shared" si="1"/>
        <v>0</v>
      </c>
      <c r="P18">
        <f t="shared" si="2"/>
        <v>0</v>
      </c>
    </row>
    <row r="19" spans="1:16" ht="12.75">
      <c r="A19" s="213">
        <v>328</v>
      </c>
      <c r="B19" s="3" t="s">
        <v>248</v>
      </c>
      <c r="C19" s="4" t="s">
        <v>1166</v>
      </c>
      <c r="D19" s="5" t="s">
        <v>1167</v>
      </c>
      <c r="G19" s="215" t="s">
        <v>161</v>
      </c>
      <c r="J19" s="207">
        <v>648.3</v>
      </c>
      <c r="K19" s="211" t="s">
        <v>161</v>
      </c>
      <c r="L19" s="211" t="s">
        <v>248</v>
      </c>
      <c r="M19" s="211">
        <f t="shared" si="0"/>
        <v>0</v>
      </c>
      <c r="N19" s="209">
        <v>648.3</v>
      </c>
      <c r="O19" s="210">
        <f t="shared" si="1"/>
        <v>0</v>
      </c>
      <c r="P19">
        <f t="shared" si="2"/>
        <v>0</v>
      </c>
    </row>
    <row r="20" spans="1:16" ht="12.75">
      <c r="A20" s="213">
        <v>329</v>
      </c>
      <c r="B20" s="3" t="s">
        <v>248</v>
      </c>
      <c r="C20" s="4" t="s">
        <v>1166</v>
      </c>
      <c r="D20" s="5" t="s">
        <v>1167</v>
      </c>
      <c r="G20" s="215" t="s">
        <v>161</v>
      </c>
      <c r="J20" s="207">
        <v>302.5</v>
      </c>
      <c r="K20" s="211" t="s">
        <v>161</v>
      </c>
      <c r="L20" s="211" t="s">
        <v>248</v>
      </c>
      <c r="M20" s="211">
        <f t="shared" si="0"/>
        <v>0</v>
      </c>
      <c r="N20" s="209">
        <v>302.5</v>
      </c>
      <c r="O20" s="210">
        <f t="shared" si="1"/>
        <v>0</v>
      </c>
      <c r="P20">
        <f t="shared" si="2"/>
        <v>0</v>
      </c>
    </row>
    <row r="21" spans="1:16" ht="12.75">
      <c r="A21" s="213">
        <v>330</v>
      </c>
      <c r="B21" s="3" t="s">
        <v>248</v>
      </c>
      <c r="C21" s="4" t="s">
        <v>1166</v>
      </c>
      <c r="D21" s="5" t="s">
        <v>1167</v>
      </c>
      <c r="G21" s="215" t="s">
        <v>161</v>
      </c>
      <c r="J21" s="207">
        <v>48.39</v>
      </c>
      <c r="K21" s="211" t="s">
        <v>161</v>
      </c>
      <c r="L21" s="211" t="s">
        <v>248</v>
      </c>
      <c r="M21" s="211">
        <f t="shared" si="0"/>
        <v>0</v>
      </c>
      <c r="N21" s="209">
        <v>48.39</v>
      </c>
      <c r="O21" s="210">
        <f t="shared" si="1"/>
        <v>0</v>
      </c>
      <c r="P21">
        <f t="shared" si="2"/>
        <v>0</v>
      </c>
    </row>
    <row r="22" spans="1:16" ht="12.75">
      <c r="A22" s="213">
        <v>331</v>
      </c>
      <c r="B22" s="3" t="s">
        <v>248</v>
      </c>
      <c r="C22" s="4" t="s">
        <v>1166</v>
      </c>
      <c r="D22" s="5" t="s">
        <v>1167</v>
      </c>
      <c r="G22" s="215" t="s">
        <v>161</v>
      </c>
      <c r="J22" s="207">
        <v>316.52</v>
      </c>
      <c r="K22" s="211" t="s">
        <v>161</v>
      </c>
      <c r="L22" s="211" t="s">
        <v>248</v>
      </c>
      <c r="M22" s="211">
        <f t="shared" si="0"/>
        <v>0</v>
      </c>
      <c r="N22" s="209">
        <v>316.52</v>
      </c>
      <c r="O22" s="210">
        <f t="shared" si="1"/>
        <v>0</v>
      </c>
      <c r="P22">
        <f t="shared" si="2"/>
        <v>0</v>
      </c>
    </row>
    <row r="23" spans="1:16" ht="12.75">
      <c r="A23" s="213">
        <v>332</v>
      </c>
      <c r="B23" s="3" t="s">
        <v>248</v>
      </c>
      <c r="C23" s="4" t="s">
        <v>1166</v>
      </c>
      <c r="D23" s="5" t="s">
        <v>1167</v>
      </c>
      <c r="G23" s="215" t="s">
        <v>161</v>
      </c>
      <c r="J23" s="207">
        <v>66.32</v>
      </c>
      <c r="K23" s="211" t="s">
        <v>161</v>
      </c>
      <c r="L23" s="211" t="s">
        <v>248</v>
      </c>
      <c r="M23" s="211">
        <f t="shared" si="0"/>
        <v>0</v>
      </c>
      <c r="N23" s="209">
        <v>66.32</v>
      </c>
      <c r="O23" s="210">
        <f t="shared" si="1"/>
        <v>0</v>
      </c>
      <c r="P23">
        <f t="shared" si="2"/>
        <v>0</v>
      </c>
    </row>
    <row r="24" spans="1:16" ht="12.75">
      <c r="A24" s="213">
        <v>333</v>
      </c>
      <c r="B24" s="3" t="s">
        <v>248</v>
      </c>
      <c r="C24" s="4" t="s">
        <v>1166</v>
      </c>
      <c r="D24" s="5" t="s">
        <v>1167</v>
      </c>
      <c r="G24" s="215" t="s">
        <v>161</v>
      </c>
      <c r="J24" s="207">
        <v>101.15</v>
      </c>
      <c r="K24" s="211" t="s">
        <v>161</v>
      </c>
      <c r="L24" s="211" t="s">
        <v>248</v>
      </c>
      <c r="M24" s="211">
        <f t="shared" si="0"/>
        <v>0</v>
      </c>
      <c r="N24" s="209">
        <v>101.15</v>
      </c>
      <c r="O24" s="210">
        <f t="shared" si="1"/>
        <v>0</v>
      </c>
      <c r="P24">
        <f t="shared" si="2"/>
        <v>0</v>
      </c>
    </row>
    <row r="25" spans="1:16" ht="12.75">
      <c r="A25" s="213">
        <v>334</v>
      </c>
      <c r="B25" s="3" t="s">
        <v>248</v>
      </c>
      <c r="C25" s="4" t="s">
        <v>1166</v>
      </c>
      <c r="D25" s="5" t="s">
        <v>1167</v>
      </c>
      <c r="G25" s="215" t="s">
        <v>161</v>
      </c>
      <c r="J25" s="207">
        <v>480.76</v>
      </c>
      <c r="K25" s="211" t="s">
        <v>161</v>
      </c>
      <c r="L25" s="211" t="s">
        <v>248</v>
      </c>
      <c r="M25" s="211">
        <f t="shared" si="0"/>
        <v>0</v>
      </c>
      <c r="N25" s="209">
        <v>480.76</v>
      </c>
      <c r="O25" s="210">
        <f t="shared" si="1"/>
        <v>0</v>
      </c>
      <c r="P25">
        <f t="shared" si="2"/>
        <v>0</v>
      </c>
    </row>
    <row r="26" spans="1:16" ht="12.75">
      <c r="A26" s="213">
        <v>335</v>
      </c>
      <c r="B26" s="3" t="s">
        <v>248</v>
      </c>
      <c r="C26" s="4" t="s">
        <v>1166</v>
      </c>
      <c r="D26" s="5" t="s">
        <v>1167</v>
      </c>
      <c r="G26" s="215" t="s">
        <v>161</v>
      </c>
      <c r="J26" s="207">
        <v>368.37</v>
      </c>
      <c r="K26" s="211" t="s">
        <v>161</v>
      </c>
      <c r="L26" s="211" t="s">
        <v>248</v>
      </c>
      <c r="M26" s="211">
        <f t="shared" si="0"/>
        <v>0</v>
      </c>
      <c r="N26" s="209">
        <v>368.37</v>
      </c>
      <c r="O26" s="210">
        <f t="shared" si="1"/>
        <v>0</v>
      </c>
      <c r="P26">
        <f t="shared" si="2"/>
        <v>0</v>
      </c>
    </row>
    <row r="27" spans="1:16" ht="12.75">
      <c r="A27" s="213">
        <v>336</v>
      </c>
      <c r="B27" s="3" t="s">
        <v>248</v>
      </c>
      <c r="C27" s="4" t="s">
        <v>1166</v>
      </c>
      <c r="D27" s="5" t="s">
        <v>1167</v>
      </c>
      <c r="G27" s="215" t="s">
        <v>161</v>
      </c>
      <c r="J27" s="207">
        <v>42.5</v>
      </c>
      <c r="K27" s="211" t="s">
        <v>161</v>
      </c>
      <c r="L27" s="211" t="s">
        <v>248</v>
      </c>
      <c r="M27" s="211">
        <f t="shared" si="0"/>
        <v>0</v>
      </c>
      <c r="N27" s="209">
        <v>42.5</v>
      </c>
      <c r="O27" s="210">
        <f t="shared" si="1"/>
        <v>0</v>
      </c>
      <c r="P27">
        <f t="shared" si="2"/>
        <v>0</v>
      </c>
    </row>
    <row r="28" spans="1:16" ht="12.75">
      <c r="A28" s="213">
        <v>337</v>
      </c>
      <c r="B28" s="3" t="s">
        <v>248</v>
      </c>
      <c r="C28" s="4" t="s">
        <v>1166</v>
      </c>
      <c r="D28" s="5" t="s">
        <v>1167</v>
      </c>
      <c r="G28" s="215" t="s">
        <v>161</v>
      </c>
      <c r="J28" s="207">
        <v>55.6</v>
      </c>
      <c r="K28" s="211" t="s">
        <v>161</v>
      </c>
      <c r="L28" s="211" t="s">
        <v>248</v>
      </c>
      <c r="M28" s="211">
        <f t="shared" si="0"/>
        <v>0</v>
      </c>
      <c r="N28" s="209">
        <v>55.6</v>
      </c>
      <c r="O28" s="210">
        <f t="shared" si="1"/>
        <v>0</v>
      </c>
      <c r="P28">
        <f t="shared" si="2"/>
        <v>0</v>
      </c>
    </row>
    <row r="29" spans="1:16" ht="12.75">
      <c r="A29" s="213">
        <v>338</v>
      </c>
      <c r="B29" s="3" t="s">
        <v>248</v>
      </c>
      <c r="C29" s="4" t="s">
        <v>1166</v>
      </c>
      <c r="D29" s="5" t="s">
        <v>1167</v>
      </c>
      <c r="G29" s="215" t="s">
        <v>161</v>
      </c>
      <c r="J29" s="207">
        <v>110.85</v>
      </c>
      <c r="K29" s="211" t="s">
        <v>161</v>
      </c>
      <c r="L29" s="211" t="s">
        <v>248</v>
      </c>
      <c r="M29" s="211">
        <f t="shared" si="0"/>
        <v>0</v>
      </c>
      <c r="N29" s="209">
        <v>110.85</v>
      </c>
      <c r="O29" s="210">
        <f t="shared" si="1"/>
        <v>0</v>
      </c>
      <c r="P29">
        <f t="shared" si="2"/>
        <v>0</v>
      </c>
    </row>
    <row r="30" spans="1:16" ht="12.75">
      <c r="A30" s="213">
        <v>373</v>
      </c>
      <c r="B30" s="3" t="s">
        <v>637</v>
      </c>
      <c r="C30" s="4" t="s">
        <v>1168</v>
      </c>
      <c r="D30" s="5" t="s">
        <v>1169</v>
      </c>
      <c r="G30" s="215" t="s">
        <v>161</v>
      </c>
      <c r="J30" s="207">
        <v>79.17</v>
      </c>
      <c r="K30" s="211" t="s">
        <v>161</v>
      </c>
      <c r="L30" s="211" t="s">
        <v>637</v>
      </c>
      <c r="M30" s="211">
        <f t="shared" si="0"/>
        <v>0</v>
      </c>
      <c r="N30" s="209">
        <v>79.17</v>
      </c>
      <c r="O30" s="210">
        <f t="shared" si="1"/>
        <v>0</v>
      </c>
      <c r="P30">
        <f t="shared" si="2"/>
        <v>0</v>
      </c>
    </row>
    <row r="31" spans="1:16" ht="12.75">
      <c r="A31" s="213">
        <v>374</v>
      </c>
      <c r="B31" s="3" t="s">
        <v>637</v>
      </c>
      <c r="C31" s="4" t="s">
        <v>1170</v>
      </c>
      <c r="D31" s="5" t="s">
        <v>1171</v>
      </c>
      <c r="G31" s="215" t="s">
        <v>1172</v>
      </c>
      <c r="J31" s="207">
        <v>150</v>
      </c>
      <c r="K31" s="211" t="s">
        <v>161</v>
      </c>
      <c r="L31" s="211" t="s">
        <v>637</v>
      </c>
      <c r="M31" s="211">
        <f t="shared" si="0"/>
        <v>0</v>
      </c>
      <c r="N31" s="209">
        <v>150</v>
      </c>
      <c r="O31" s="210">
        <f t="shared" si="1"/>
        <v>0</v>
      </c>
      <c r="P31">
        <f t="shared" si="2"/>
        <v>0</v>
      </c>
    </row>
    <row r="32" spans="1:16" ht="12.75">
      <c r="A32" s="213">
        <v>375</v>
      </c>
      <c r="B32" s="3" t="s">
        <v>621</v>
      </c>
      <c r="C32" s="4" t="s">
        <v>1173</v>
      </c>
      <c r="D32" s="5" t="s">
        <v>1174</v>
      </c>
      <c r="G32" s="215" t="s">
        <v>161</v>
      </c>
      <c r="J32" s="207">
        <v>565</v>
      </c>
      <c r="K32" s="211" t="s">
        <v>161</v>
      </c>
      <c r="L32" s="211" t="s">
        <v>621</v>
      </c>
      <c r="M32" s="211">
        <f t="shared" si="0"/>
        <v>0</v>
      </c>
      <c r="N32" s="209">
        <v>565</v>
      </c>
      <c r="O32" s="210">
        <f t="shared" si="1"/>
        <v>0</v>
      </c>
      <c r="P32">
        <f t="shared" si="2"/>
        <v>0</v>
      </c>
    </row>
    <row r="33" spans="1:16" ht="12.75">
      <c r="A33" s="213">
        <v>376</v>
      </c>
      <c r="B33" s="3" t="s">
        <v>621</v>
      </c>
      <c r="C33" s="4" t="s">
        <v>1173</v>
      </c>
      <c r="D33" s="5" t="s">
        <v>1175</v>
      </c>
      <c r="G33" s="215" t="s">
        <v>161</v>
      </c>
      <c r="J33" s="207">
        <v>1465</v>
      </c>
      <c r="K33" s="211" t="s">
        <v>161</v>
      </c>
      <c r="L33" s="211" t="s">
        <v>621</v>
      </c>
      <c r="M33" s="211">
        <f t="shared" si="0"/>
        <v>0</v>
      </c>
      <c r="N33" s="209">
        <v>1465</v>
      </c>
      <c r="O33" s="210">
        <f t="shared" si="1"/>
        <v>0</v>
      </c>
      <c r="P33">
        <f t="shared" si="2"/>
        <v>0</v>
      </c>
    </row>
    <row r="34" spans="1:16" ht="12.75">
      <c r="A34" s="213">
        <v>378</v>
      </c>
      <c r="B34" s="3" t="s">
        <v>201</v>
      </c>
      <c r="C34" s="4" t="s">
        <v>1166</v>
      </c>
      <c r="D34" s="5" t="s">
        <v>1167</v>
      </c>
      <c r="G34" s="215" t="s">
        <v>161</v>
      </c>
      <c r="J34" s="207">
        <v>139.58</v>
      </c>
      <c r="K34" s="211" t="s">
        <v>161</v>
      </c>
      <c r="L34" s="211" t="s">
        <v>201</v>
      </c>
      <c r="M34" s="211">
        <f t="shared" si="0"/>
        <v>0</v>
      </c>
      <c r="N34" s="209">
        <v>139.58</v>
      </c>
      <c r="O34" s="210">
        <f t="shared" si="1"/>
        <v>0</v>
      </c>
      <c r="P34">
        <f t="shared" si="2"/>
        <v>0</v>
      </c>
    </row>
    <row r="35" spans="1:16" ht="12.75">
      <c r="A35" s="213">
        <v>379</v>
      </c>
      <c r="B35" s="3" t="s">
        <v>201</v>
      </c>
      <c r="C35" s="4" t="s">
        <v>1166</v>
      </c>
      <c r="D35" s="5" t="s">
        <v>1167</v>
      </c>
      <c r="G35" s="215" t="s">
        <v>161</v>
      </c>
      <c r="J35" s="207">
        <v>444.21</v>
      </c>
      <c r="K35" s="211" t="s">
        <v>161</v>
      </c>
      <c r="L35" s="211" t="s">
        <v>201</v>
      </c>
      <c r="M35" s="211">
        <f t="shared" si="0"/>
        <v>0</v>
      </c>
      <c r="N35" s="209">
        <v>444.21</v>
      </c>
      <c r="O35" s="210">
        <f t="shared" si="1"/>
        <v>0</v>
      </c>
      <c r="P35">
        <f t="shared" si="2"/>
        <v>0</v>
      </c>
    </row>
    <row r="36" spans="1:16" ht="12.75">
      <c r="A36" s="213">
        <v>380</v>
      </c>
      <c r="B36" s="3" t="s">
        <v>201</v>
      </c>
      <c r="C36" s="4" t="s">
        <v>1166</v>
      </c>
      <c r="D36" s="5" t="s">
        <v>1167</v>
      </c>
      <c r="G36" s="215" t="s">
        <v>161</v>
      </c>
      <c r="J36" s="207">
        <v>257.13</v>
      </c>
      <c r="K36" s="211" t="s">
        <v>161</v>
      </c>
      <c r="L36" s="211" t="s">
        <v>201</v>
      </c>
      <c r="M36" s="211">
        <f t="shared" si="0"/>
        <v>0</v>
      </c>
      <c r="N36" s="209">
        <v>257.13</v>
      </c>
      <c r="O36" s="210">
        <f t="shared" si="1"/>
        <v>0</v>
      </c>
      <c r="P36">
        <f t="shared" si="2"/>
        <v>0</v>
      </c>
    </row>
    <row r="37" spans="1:16" ht="12.75">
      <c r="A37" s="213">
        <v>381</v>
      </c>
      <c r="B37" s="3" t="s">
        <v>201</v>
      </c>
      <c r="C37" s="4" t="s">
        <v>1166</v>
      </c>
      <c r="D37" s="5" t="s">
        <v>1167</v>
      </c>
      <c r="G37" s="215" t="s">
        <v>161</v>
      </c>
      <c r="J37" s="207">
        <v>269.71</v>
      </c>
      <c r="K37" s="211" t="s">
        <v>161</v>
      </c>
      <c r="L37" s="211" t="s">
        <v>201</v>
      </c>
      <c r="M37" s="211">
        <f t="shared" si="0"/>
        <v>0</v>
      </c>
      <c r="N37" s="209">
        <v>269.71</v>
      </c>
      <c r="O37" s="210">
        <f t="shared" si="1"/>
        <v>0</v>
      </c>
      <c r="P37">
        <f t="shared" si="2"/>
        <v>0</v>
      </c>
    </row>
    <row r="38" spans="1:16" ht="12.75">
      <c r="A38" s="213">
        <v>382</v>
      </c>
      <c r="B38" s="3" t="s">
        <v>201</v>
      </c>
      <c r="C38" s="4" t="s">
        <v>1166</v>
      </c>
      <c r="D38" s="5" t="s">
        <v>1167</v>
      </c>
      <c r="G38" s="215" t="s">
        <v>161</v>
      </c>
      <c r="J38" s="207">
        <v>145.61</v>
      </c>
      <c r="K38" s="211" t="s">
        <v>161</v>
      </c>
      <c r="L38" s="211" t="s">
        <v>201</v>
      </c>
      <c r="M38" s="211">
        <f t="shared" si="0"/>
        <v>0</v>
      </c>
      <c r="N38" s="209">
        <v>145.61</v>
      </c>
      <c r="O38" s="210">
        <f t="shared" si="1"/>
        <v>0</v>
      </c>
      <c r="P38">
        <f t="shared" si="2"/>
        <v>0</v>
      </c>
    </row>
    <row r="39" spans="1:16" ht="12.75">
      <c r="A39" s="213">
        <v>383</v>
      </c>
      <c r="B39" s="3" t="s">
        <v>201</v>
      </c>
      <c r="C39" s="4" t="s">
        <v>1166</v>
      </c>
      <c r="D39" s="5" t="s">
        <v>1167</v>
      </c>
      <c r="G39" s="215" t="s">
        <v>161</v>
      </c>
      <c r="J39" s="207">
        <v>158.27</v>
      </c>
      <c r="K39" s="211" t="s">
        <v>161</v>
      </c>
      <c r="L39" s="211" t="s">
        <v>201</v>
      </c>
      <c r="M39" s="211">
        <f t="shared" si="0"/>
        <v>0</v>
      </c>
      <c r="N39" s="209">
        <v>158.27</v>
      </c>
      <c r="O39" s="210">
        <f t="shared" si="1"/>
        <v>0</v>
      </c>
      <c r="P39">
        <f t="shared" si="2"/>
        <v>0</v>
      </c>
    </row>
    <row r="40" spans="1:16" ht="12.75">
      <c r="A40" s="213">
        <v>384</v>
      </c>
      <c r="B40" s="3" t="s">
        <v>201</v>
      </c>
      <c r="C40" s="4" t="s">
        <v>1166</v>
      </c>
      <c r="D40" s="5" t="s">
        <v>1167</v>
      </c>
      <c r="G40" s="215" t="s">
        <v>161</v>
      </c>
      <c r="J40" s="207">
        <v>240.38</v>
      </c>
      <c r="K40" s="211" t="s">
        <v>161</v>
      </c>
      <c r="L40" s="211" t="s">
        <v>201</v>
      </c>
      <c r="M40" s="211">
        <f aca="true" t="shared" si="3" ref="M40:M71">IF(K40&lt;&gt;"",L40-K40,0)</f>
        <v>0</v>
      </c>
      <c r="N40" s="209">
        <v>240.38</v>
      </c>
      <c r="O40" s="210">
        <f aca="true" t="shared" si="4" ref="O40:O71">IF(K40&lt;&gt;"",N40*M40,0)</f>
        <v>0</v>
      </c>
      <c r="P40">
        <f aca="true" t="shared" si="5" ref="P40:P71">IF(K40&lt;&gt;"",N40,0)</f>
        <v>0</v>
      </c>
    </row>
    <row r="41" spans="1:16" ht="12.75">
      <c r="A41" s="213">
        <v>385</v>
      </c>
      <c r="B41" s="3" t="s">
        <v>201</v>
      </c>
      <c r="C41" s="4" t="s">
        <v>1166</v>
      </c>
      <c r="D41" s="5" t="s">
        <v>1167</v>
      </c>
      <c r="G41" s="215" t="s">
        <v>161</v>
      </c>
      <c r="J41" s="207">
        <v>158.27</v>
      </c>
      <c r="K41" s="211" t="s">
        <v>161</v>
      </c>
      <c r="L41" s="211" t="s">
        <v>201</v>
      </c>
      <c r="M41" s="211">
        <f t="shared" si="3"/>
        <v>0</v>
      </c>
      <c r="N41" s="209">
        <v>158.27</v>
      </c>
      <c r="O41" s="210">
        <f t="shared" si="4"/>
        <v>0</v>
      </c>
      <c r="P41">
        <f t="shared" si="5"/>
        <v>0</v>
      </c>
    </row>
    <row r="42" spans="1:16" ht="12.75">
      <c r="A42" s="213">
        <v>386</v>
      </c>
      <c r="B42" s="3" t="s">
        <v>201</v>
      </c>
      <c r="C42" s="4" t="s">
        <v>1166</v>
      </c>
      <c r="D42" s="5" t="s">
        <v>1167</v>
      </c>
      <c r="G42" s="215" t="s">
        <v>161</v>
      </c>
      <c r="J42" s="207">
        <v>126.23</v>
      </c>
      <c r="K42" s="211" t="s">
        <v>161</v>
      </c>
      <c r="L42" s="211" t="s">
        <v>201</v>
      </c>
      <c r="M42" s="211">
        <f t="shared" si="3"/>
        <v>0</v>
      </c>
      <c r="N42" s="209">
        <v>126.23</v>
      </c>
      <c r="O42" s="210">
        <f t="shared" si="4"/>
        <v>0</v>
      </c>
      <c r="P42">
        <f t="shared" si="5"/>
        <v>0</v>
      </c>
    </row>
    <row r="43" spans="1:16" ht="12.75">
      <c r="A43" s="213">
        <v>412</v>
      </c>
      <c r="B43" s="3" t="s">
        <v>201</v>
      </c>
      <c r="C43" s="4" t="s">
        <v>1176</v>
      </c>
      <c r="D43" s="5" t="s">
        <v>1177</v>
      </c>
      <c r="G43" s="215" t="s">
        <v>161</v>
      </c>
      <c r="J43" s="207">
        <v>0.03</v>
      </c>
      <c r="K43" s="211" t="s">
        <v>161</v>
      </c>
      <c r="L43" s="211" t="s">
        <v>201</v>
      </c>
      <c r="M43" s="211">
        <f t="shared" si="3"/>
        <v>0</v>
      </c>
      <c r="N43" s="209">
        <v>0.03</v>
      </c>
      <c r="O43" s="210">
        <f t="shared" si="4"/>
        <v>0</v>
      </c>
      <c r="P43">
        <f t="shared" si="5"/>
        <v>0</v>
      </c>
    </row>
    <row r="44" spans="1:16" ht="12.75">
      <c r="A44" s="213">
        <v>413</v>
      </c>
      <c r="B44" s="3" t="s">
        <v>201</v>
      </c>
      <c r="C44" s="4" t="s">
        <v>1176</v>
      </c>
      <c r="D44" s="5" t="s">
        <v>1178</v>
      </c>
      <c r="G44" s="215" t="s">
        <v>161</v>
      </c>
      <c r="J44" s="207">
        <v>6</v>
      </c>
      <c r="K44" s="211" t="s">
        <v>161</v>
      </c>
      <c r="L44" s="211" t="s">
        <v>201</v>
      </c>
      <c r="M44" s="211">
        <f t="shared" si="3"/>
        <v>0</v>
      </c>
      <c r="N44" s="209">
        <v>6</v>
      </c>
      <c r="O44" s="210">
        <f t="shared" si="4"/>
        <v>0</v>
      </c>
      <c r="P44">
        <f t="shared" si="5"/>
        <v>0</v>
      </c>
    </row>
    <row r="45" spans="1:16" ht="12.75">
      <c r="A45" s="213">
        <v>437</v>
      </c>
      <c r="B45" s="3" t="s">
        <v>201</v>
      </c>
      <c r="C45" s="4" t="s">
        <v>1179</v>
      </c>
      <c r="D45" s="5" t="s">
        <v>1180</v>
      </c>
      <c r="G45" s="215" t="s">
        <v>161</v>
      </c>
      <c r="J45" s="207">
        <v>128.21</v>
      </c>
      <c r="K45" s="211" t="s">
        <v>161</v>
      </c>
      <c r="L45" s="211" t="s">
        <v>201</v>
      </c>
      <c r="M45" s="211">
        <f t="shared" si="3"/>
        <v>0</v>
      </c>
      <c r="N45" s="209">
        <v>128.21</v>
      </c>
      <c r="O45" s="210">
        <f t="shared" si="4"/>
        <v>0</v>
      </c>
      <c r="P45">
        <f t="shared" si="5"/>
        <v>0</v>
      </c>
    </row>
    <row r="46" spans="1:16" ht="12.75">
      <c r="A46" s="213">
        <v>438</v>
      </c>
      <c r="B46" s="3" t="s">
        <v>201</v>
      </c>
      <c r="C46" s="4" t="s">
        <v>1181</v>
      </c>
      <c r="D46" s="5" t="s">
        <v>1182</v>
      </c>
      <c r="G46" s="215" t="s">
        <v>161</v>
      </c>
      <c r="J46" s="207">
        <v>953.13</v>
      </c>
      <c r="K46" s="211" t="s">
        <v>161</v>
      </c>
      <c r="L46" s="211" t="s">
        <v>201</v>
      </c>
      <c r="M46" s="211">
        <f t="shared" si="3"/>
        <v>0</v>
      </c>
      <c r="N46" s="209">
        <v>953.13</v>
      </c>
      <c r="O46" s="210">
        <f t="shared" si="4"/>
        <v>0</v>
      </c>
      <c r="P46">
        <f t="shared" si="5"/>
        <v>0</v>
      </c>
    </row>
    <row r="47" spans="1:16" ht="12.75">
      <c r="A47" s="213">
        <v>439</v>
      </c>
      <c r="B47" s="3" t="s">
        <v>201</v>
      </c>
      <c r="C47" s="4" t="s">
        <v>1183</v>
      </c>
      <c r="D47" s="5" t="s">
        <v>1184</v>
      </c>
      <c r="G47" s="215" t="s">
        <v>161</v>
      </c>
      <c r="J47" s="207">
        <v>170.94</v>
      </c>
      <c r="K47" s="211" t="s">
        <v>161</v>
      </c>
      <c r="L47" s="211" t="s">
        <v>201</v>
      </c>
      <c r="M47" s="211">
        <f t="shared" si="3"/>
        <v>0</v>
      </c>
      <c r="N47" s="209">
        <v>170.94</v>
      </c>
      <c r="O47" s="210">
        <f t="shared" si="4"/>
        <v>0</v>
      </c>
      <c r="P47">
        <f t="shared" si="5"/>
        <v>0</v>
      </c>
    </row>
    <row r="48" spans="1:16" ht="12.75">
      <c r="A48" s="213">
        <v>481</v>
      </c>
      <c r="B48" s="3" t="s">
        <v>437</v>
      </c>
      <c r="C48" s="4" t="s">
        <v>1185</v>
      </c>
      <c r="D48" s="5" t="s">
        <v>1186</v>
      </c>
      <c r="G48" s="215" t="s">
        <v>161</v>
      </c>
      <c r="J48" s="207">
        <v>300</v>
      </c>
      <c r="K48" s="211" t="s">
        <v>161</v>
      </c>
      <c r="L48" s="211" t="s">
        <v>437</v>
      </c>
      <c r="M48" s="211">
        <f t="shared" si="3"/>
        <v>0</v>
      </c>
      <c r="N48" s="209">
        <v>300</v>
      </c>
      <c r="O48" s="210">
        <f t="shared" si="4"/>
        <v>0</v>
      </c>
      <c r="P48">
        <f t="shared" si="5"/>
        <v>0</v>
      </c>
    </row>
    <row r="49" spans="1:16" ht="12.75">
      <c r="A49" s="213">
        <v>482</v>
      </c>
      <c r="B49" s="3" t="s">
        <v>414</v>
      </c>
      <c r="C49" s="4" t="s">
        <v>1187</v>
      </c>
      <c r="D49" s="5" t="s">
        <v>1188</v>
      </c>
      <c r="G49" s="215" t="s">
        <v>161</v>
      </c>
      <c r="J49" s="207">
        <v>0</v>
      </c>
      <c r="K49" s="211" t="s">
        <v>161</v>
      </c>
      <c r="L49" s="211" t="s">
        <v>414</v>
      </c>
      <c r="M49" s="211">
        <f t="shared" si="3"/>
        <v>0</v>
      </c>
      <c r="N49" s="209">
        <v>0</v>
      </c>
      <c r="O49" s="210">
        <f t="shared" si="4"/>
        <v>0</v>
      </c>
      <c r="P49">
        <f t="shared" si="5"/>
        <v>0</v>
      </c>
    </row>
    <row r="50" spans="1:16" ht="12.75">
      <c r="A50" s="213">
        <v>483</v>
      </c>
      <c r="B50" s="3" t="s">
        <v>414</v>
      </c>
      <c r="C50" s="4" t="s">
        <v>1189</v>
      </c>
      <c r="D50" s="5" t="s">
        <v>1190</v>
      </c>
      <c r="G50" s="215" t="s">
        <v>161</v>
      </c>
      <c r="J50" s="207">
        <v>102.96</v>
      </c>
      <c r="K50" s="211" t="s">
        <v>161</v>
      </c>
      <c r="L50" s="211" t="s">
        <v>414</v>
      </c>
      <c r="M50" s="211">
        <f t="shared" si="3"/>
        <v>0</v>
      </c>
      <c r="N50" s="209">
        <v>102.96</v>
      </c>
      <c r="O50" s="210">
        <f t="shared" si="4"/>
        <v>0</v>
      </c>
      <c r="P50">
        <f t="shared" si="5"/>
        <v>0</v>
      </c>
    </row>
    <row r="51" spans="1:16" ht="12.75">
      <c r="A51" s="213">
        <v>484</v>
      </c>
      <c r="B51" s="3" t="s">
        <v>414</v>
      </c>
      <c r="C51" s="4" t="s">
        <v>1189</v>
      </c>
      <c r="D51" s="5" t="s">
        <v>1190</v>
      </c>
      <c r="G51" s="215" t="s">
        <v>161</v>
      </c>
      <c r="J51" s="207">
        <v>91.04</v>
      </c>
      <c r="K51" s="211" t="s">
        <v>161</v>
      </c>
      <c r="L51" s="211" t="s">
        <v>414</v>
      </c>
      <c r="M51" s="211">
        <f t="shared" si="3"/>
        <v>0</v>
      </c>
      <c r="N51" s="209">
        <v>91.04</v>
      </c>
      <c r="O51" s="210">
        <f t="shared" si="4"/>
        <v>0</v>
      </c>
      <c r="P51">
        <f t="shared" si="5"/>
        <v>0</v>
      </c>
    </row>
    <row r="52" spans="1:16" ht="12.75">
      <c r="A52" s="213">
        <v>485</v>
      </c>
      <c r="B52" s="3" t="s">
        <v>414</v>
      </c>
      <c r="C52" s="4" t="s">
        <v>1189</v>
      </c>
      <c r="D52" s="5" t="s">
        <v>1190</v>
      </c>
      <c r="G52" s="215" t="s">
        <v>161</v>
      </c>
      <c r="J52" s="207">
        <v>70</v>
      </c>
      <c r="K52" s="211" t="s">
        <v>161</v>
      </c>
      <c r="L52" s="211" t="s">
        <v>414</v>
      </c>
      <c r="M52" s="211">
        <f t="shared" si="3"/>
        <v>0</v>
      </c>
      <c r="N52" s="209">
        <v>70</v>
      </c>
      <c r="O52" s="210">
        <f t="shared" si="4"/>
        <v>0</v>
      </c>
      <c r="P52">
        <f t="shared" si="5"/>
        <v>0</v>
      </c>
    </row>
    <row r="53" spans="1:16" ht="12.75">
      <c r="A53" s="213">
        <v>486</v>
      </c>
      <c r="B53" s="3" t="s">
        <v>414</v>
      </c>
      <c r="C53" s="4" t="s">
        <v>1189</v>
      </c>
      <c r="D53" s="5" t="s">
        <v>1190</v>
      </c>
      <c r="G53" s="215" t="s">
        <v>161</v>
      </c>
      <c r="J53" s="207">
        <v>62.5</v>
      </c>
      <c r="K53" s="211" t="s">
        <v>161</v>
      </c>
      <c r="L53" s="211" t="s">
        <v>414</v>
      </c>
      <c r="M53" s="211">
        <f t="shared" si="3"/>
        <v>0</v>
      </c>
      <c r="N53" s="209">
        <v>62.5</v>
      </c>
      <c r="O53" s="210">
        <f t="shared" si="4"/>
        <v>0</v>
      </c>
      <c r="P53">
        <f t="shared" si="5"/>
        <v>0</v>
      </c>
    </row>
    <row r="54" spans="1:16" ht="12.75">
      <c r="A54" s="213">
        <v>487</v>
      </c>
      <c r="B54" s="3" t="s">
        <v>414</v>
      </c>
      <c r="C54" s="4" t="s">
        <v>1189</v>
      </c>
      <c r="D54" s="5" t="s">
        <v>1190</v>
      </c>
      <c r="G54" s="215" t="s">
        <v>161</v>
      </c>
      <c r="J54" s="207">
        <v>6</v>
      </c>
      <c r="K54" s="211" t="s">
        <v>161</v>
      </c>
      <c r="L54" s="211" t="s">
        <v>414</v>
      </c>
      <c r="M54" s="211">
        <f t="shared" si="3"/>
        <v>0</v>
      </c>
      <c r="N54" s="209">
        <v>6</v>
      </c>
      <c r="O54" s="210">
        <f t="shared" si="4"/>
        <v>0</v>
      </c>
      <c r="P54">
        <f t="shared" si="5"/>
        <v>0</v>
      </c>
    </row>
    <row r="55" spans="1:16" ht="12.75">
      <c r="A55" s="213">
        <v>488</v>
      </c>
      <c r="B55" s="3" t="s">
        <v>414</v>
      </c>
      <c r="C55" s="4" t="s">
        <v>1189</v>
      </c>
      <c r="D55" s="5" t="s">
        <v>1190</v>
      </c>
      <c r="G55" s="215" t="s">
        <v>161</v>
      </c>
      <c r="J55" s="207">
        <v>85.8</v>
      </c>
      <c r="K55" s="211" t="s">
        <v>161</v>
      </c>
      <c r="L55" s="211" t="s">
        <v>414</v>
      </c>
      <c r="M55" s="211">
        <f t="shared" si="3"/>
        <v>0</v>
      </c>
      <c r="N55" s="209">
        <v>85.8</v>
      </c>
      <c r="O55" s="210">
        <f t="shared" si="4"/>
        <v>0</v>
      </c>
      <c r="P55">
        <f t="shared" si="5"/>
        <v>0</v>
      </c>
    </row>
    <row r="56" spans="1:16" ht="12.75">
      <c r="A56" s="213">
        <v>489</v>
      </c>
      <c r="B56" s="3" t="s">
        <v>414</v>
      </c>
      <c r="C56" s="4" t="s">
        <v>1189</v>
      </c>
      <c r="D56" s="5" t="s">
        <v>1190</v>
      </c>
      <c r="G56" s="215" t="s">
        <v>161</v>
      </c>
      <c r="J56" s="207">
        <v>134.12</v>
      </c>
      <c r="K56" s="211" t="s">
        <v>161</v>
      </c>
      <c r="L56" s="211" t="s">
        <v>414</v>
      </c>
      <c r="M56" s="211">
        <f t="shared" si="3"/>
        <v>0</v>
      </c>
      <c r="N56" s="209">
        <v>134.12</v>
      </c>
      <c r="O56" s="210">
        <f t="shared" si="4"/>
        <v>0</v>
      </c>
      <c r="P56">
        <f t="shared" si="5"/>
        <v>0</v>
      </c>
    </row>
    <row r="57" spans="1:16" ht="12.75">
      <c r="A57" s="213">
        <v>490</v>
      </c>
      <c r="B57" s="3" t="s">
        <v>414</v>
      </c>
      <c r="C57" s="4" t="s">
        <v>1189</v>
      </c>
      <c r="D57" s="5" t="s">
        <v>1190</v>
      </c>
      <c r="G57" s="215" t="s">
        <v>161</v>
      </c>
      <c r="J57" s="207">
        <v>50</v>
      </c>
      <c r="K57" s="211" t="s">
        <v>161</v>
      </c>
      <c r="L57" s="211" t="s">
        <v>414</v>
      </c>
      <c r="M57" s="211">
        <f t="shared" si="3"/>
        <v>0</v>
      </c>
      <c r="N57" s="209">
        <v>50</v>
      </c>
      <c r="O57" s="210">
        <f t="shared" si="4"/>
        <v>0</v>
      </c>
      <c r="P57">
        <f t="shared" si="5"/>
        <v>0</v>
      </c>
    </row>
    <row r="58" spans="1:16" ht="12.75">
      <c r="A58" s="213">
        <v>491</v>
      </c>
      <c r="B58" s="3" t="s">
        <v>414</v>
      </c>
      <c r="C58" s="4" t="s">
        <v>1189</v>
      </c>
      <c r="D58" s="5" t="s">
        <v>1190</v>
      </c>
      <c r="G58" s="215" t="s">
        <v>161</v>
      </c>
      <c r="J58" s="207">
        <v>161.53</v>
      </c>
      <c r="K58" s="211" t="s">
        <v>161</v>
      </c>
      <c r="L58" s="211" t="s">
        <v>414</v>
      </c>
      <c r="M58" s="211">
        <f t="shared" si="3"/>
        <v>0</v>
      </c>
      <c r="N58" s="209">
        <v>161.53</v>
      </c>
      <c r="O58" s="210">
        <f t="shared" si="4"/>
        <v>0</v>
      </c>
      <c r="P58">
        <f t="shared" si="5"/>
        <v>0</v>
      </c>
    </row>
    <row r="59" spans="1:16" ht="12.75">
      <c r="A59" s="213">
        <v>492</v>
      </c>
      <c r="B59" s="3" t="s">
        <v>414</v>
      </c>
      <c r="C59" s="4" t="s">
        <v>1189</v>
      </c>
      <c r="D59" s="5" t="s">
        <v>1190</v>
      </c>
      <c r="G59" s="215" t="s">
        <v>161</v>
      </c>
      <c r="J59" s="207">
        <v>64.42</v>
      </c>
      <c r="K59" s="211" t="s">
        <v>161</v>
      </c>
      <c r="L59" s="211" t="s">
        <v>414</v>
      </c>
      <c r="M59" s="211">
        <f t="shared" si="3"/>
        <v>0</v>
      </c>
      <c r="N59" s="209">
        <v>64.42</v>
      </c>
      <c r="O59" s="210">
        <f t="shared" si="4"/>
        <v>0</v>
      </c>
      <c r="P59">
        <f t="shared" si="5"/>
        <v>0</v>
      </c>
    </row>
    <row r="60" spans="1:16" ht="12.75">
      <c r="A60" s="213">
        <v>493</v>
      </c>
      <c r="B60" s="3" t="s">
        <v>414</v>
      </c>
      <c r="C60" s="4" t="s">
        <v>1189</v>
      </c>
      <c r="D60" s="5" t="s">
        <v>1190</v>
      </c>
      <c r="G60" s="215" t="s">
        <v>161</v>
      </c>
      <c r="J60" s="207">
        <v>76.4</v>
      </c>
      <c r="K60" s="211" t="s">
        <v>161</v>
      </c>
      <c r="L60" s="211" t="s">
        <v>414</v>
      </c>
      <c r="M60" s="211">
        <f t="shared" si="3"/>
        <v>0</v>
      </c>
      <c r="N60" s="209">
        <v>76.4</v>
      </c>
      <c r="O60" s="210">
        <f t="shared" si="4"/>
        <v>0</v>
      </c>
      <c r="P60">
        <f t="shared" si="5"/>
        <v>0</v>
      </c>
    </row>
    <row r="61" spans="1:16" ht="12.75">
      <c r="A61" s="213">
        <v>494</v>
      </c>
      <c r="B61" s="3" t="s">
        <v>414</v>
      </c>
      <c r="C61" s="4" t="s">
        <v>1189</v>
      </c>
      <c r="D61" s="5" t="s">
        <v>1190</v>
      </c>
      <c r="G61" s="215" t="s">
        <v>161</v>
      </c>
      <c r="J61" s="207">
        <v>200</v>
      </c>
      <c r="K61" s="211" t="s">
        <v>161</v>
      </c>
      <c r="L61" s="211" t="s">
        <v>414</v>
      </c>
      <c r="M61" s="211">
        <f t="shared" si="3"/>
        <v>0</v>
      </c>
      <c r="N61" s="209">
        <v>200</v>
      </c>
      <c r="O61" s="210">
        <f t="shared" si="4"/>
        <v>0</v>
      </c>
      <c r="P61">
        <f t="shared" si="5"/>
        <v>0</v>
      </c>
    </row>
    <row r="62" spans="1:16" ht="12.75">
      <c r="A62" s="213">
        <v>495</v>
      </c>
      <c r="B62" s="3" t="s">
        <v>414</v>
      </c>
      <c r="C62" s="4" t="s">
        <v>1189</v>
      </c>
      <c r="D62" s="5" t="s">
        <v>1190</v>
      </c>
      <c r="G62" s="215" t="s">
        <v>161</v>
      </c>
      <c r="J62" s="207">
        <v>12</v>
      </c>
      <c r="K62" s="211" t="s">
        <v>161</v>
      </c>
      <c r="L62" s="211" t="s">
        <v>414</v>
      </c>
      <c r="M62" s="211">
        <f t="shared" si="3"/>
        <v>0</v>
      </c>
      <c r="N62" s="209">
        <v>12</v>
      </c>
      <c r="O62" s="210">
        <f t="shared" si="4"/>
        <v>0</v>
      </c>
      <c r="P62">
        <f t="shared" si="5"/>
        <v>0</v>
      </c>
    </row>
    <row r="63" spans="1:16" ht="12.75">
      <c r="A63" s="213">
        <v>496</v>
      </c>
      <c r="B63" s="3" t="s">
        <v>414</v>
      </c>
      <c r="C63" s="4" t="s">
        <v>1189</v>
      </c>
      <c r="D63" s="5" t="s">
        <v>1190</v>
      </c>
      <c r="G63" s="215" t="s">
        <v>161</v>
      </c>
      <c r="J63" s="207">
        <v>30</v>
      </c>
      <c r="K63" s="211" t="s">
        <v>161</v>
      </c>
      <c r="L63" s="211" t="s">
        <v>414</v>
      </c>
      <c r="M63" s="211">
        <f t="shared" si="3"/>
        <v>0</v>
      </c>
      <c r="N63" s="209">
        <v>30</v>
      </c>
      <c r="O63" s="210">
        <f t="shared" si="4"/>
        <v>0</v>
      </c>
      <c r="P63">
        <f t="shared" si="5"/>
        <v>0</v>
      </c>
    </row>
    <row r="64" spans="1:16" ht="12.75">
      <c r="A64" s="213">
        <v>497</v>
      </c>
      <c r="B64" s="3" t="s">
        <v>414</v>
      </c>
      <c r="C64" s="4" t="s">
        <v>1189</v>
      </c>
      <c r="D64" s="5" t="s">
        <v>1190</v>
      </c>
      <c r="G64" s="215" t="s">
        <v>161</v>
      </c>
      <c r="J64" s="207">
        <v>211.7</v>
      </c>
      <c r="K64" s="211" t="s">
        <v>161</v>
      </c>
      <c r="L64" s="211" t="s">
        <v>414</v>
      </c>
      <c r="M64" s="211">
        <f t="shared" si="3"/>
        <v>0</v>
      </c>
      <c r="N64" s="209">
        <v>211.7</v>
      </c>
      <c r="O64" s="210">
        <f t="shared" si="4"/>
        <v>0</v>
      </c>
      <c r="P64">
        <f t="shared" si="5"/>
        <v>0</v>
      </c>
    </row>
    <row r="65" spans="1:16" ht="12.75">
      <c r="A65" s="213">
        <v>499</v>
      </c>
      <c r="B65" s="3" t="s">
        <v>858</v>
      </c>
      <c r="C65" s="4" t="s">
        <v>1166</v>
      </c>
      <c r="D65" s="5" t="s">
        <v>1167</v>
      </c>
      <c r="G65" s="215" t="s">
        <v>161</v>
      </c>
      <c r="J65" s="207">
        <v>106.43</v>
      </c>
      <c r="K65" s="211" t="s">
        <v>161</v>
      </c>
      <c r="L65" s="211" t="s">
        <v>858</v>
      </c>
      <c r="M65" s="211">
        <f t="shared" si="3"/>
        <v>0</v>
      </c>
      <c r="N65" s="209">
        <v>106.43</v>
      </c>
      <c r="O65" s="210">
        <f t="shared" si="4"/>
        <v>0</v>
      </c>
      <c r="P65">
        <f t="shared" si="5"/>
        <v>0</v>
      </c>
    </row>
    <row r="66" spans="1:16" ht="12.75">
      <c r="A66" s="213">
        <v>500</v>
      </c>
      <c r="B66" s="3" t="s">
        <v>858</v>
      </c>
      <c r="C66" s="4" t="s">
        <v>1166</v>
      </c>
      <c r="D66" s="5" t="s">
        <v>1167</v>
      </c>
      <c r="G66" s="215" t="s">
        <v>161</v>
      </c>
      <c r="J66" s="207">
        <v>445.06</v>
      </c>
      <c r="K66" s="211" t="s">
        <v>161</v>
      </c>
      <c r="L66" s="211" t="s">
        <v>858</v>
      </c>
      <c r="M66" s="211">
        <f t="shared" si="3"/>
        <v>0</v>
      </c>
      <c r="N66" s="209">
        <v>445.06</v>
      </c>
      <c r="O66" s="210">
        <f t="shared" si="4"/>
        <v>0</v>
      </c>
      <c r="P66">
        <f t="shared" si="5"/>
        <v>0</v>
      </c>
    </row>
    <row r="67" spans="1:16" ht="12.75">
      <c r="A67" s="213">
        <v>501</v>
      </c>
      <c r="B67" s="3" t="s">
        <v>858</v>
      </c>
      <c r="C67" s="4" t="s">
        <v>1166</v>
      </c>
      <c r="D67" s="5" t="s">
        <v>1167</v>
      </c>
      <c r="G67" s="215" t="s">
        <v>161</v>
      </c>
      <c r="J67" s="207">
        <v>257.72</v>
      </c>
      <c r="K67" s="211" t="s">
        <v>161</v>
      </c>
      <c r="L67" s="211" t="s">
        <v>858</v>
      </c>
      <c r="M67" s="211">
        <f t="shared" si="3"/>
        <v>0</v>
      </c>
      <c r="N67" s="209">
        <v>257.72</v>
      </c>
      <c r="O67" s="210">
        <f t="shared" si="4"/>
        <v>0</v>
      </c>
      <c r="P67">
        <f t="shared" si="5"/>
        <v>0</v>
      </c>
    </row>
    <row r="68" spans="1:16" ht="12.75">
      <c r="A68" s="213">
        <v>502</v>
      </c>
      <c r="B68" s="3" t="s">
        <v>858</v>
      </c>
      <c r="C68" s="4" t="s">
        <v>1166</v>
      </c>
      <c r="D68" s="5" t="s">
        <v>1167</v>
      </c>
      <c r="G68" s="215" t="s">
        <v>161</v>
      </c>
      <c r="J68" s="207">
        <v>388.37</v>
      </c>
      <c r="K68" s="211" t="s">
        <v>161</v>
      </c>
      <c r="L68" s="211" t="s">
        <v>858</v>
      </c>
      <c r="M68" s="211">
        <f t="shared" si="3"/>
        <v>0</v>
      </c>
      <c r="N68" s="209">
        <v>388.37</v>
      </c>
      <c r="O68" s="210">
        <f t="shared" si="4"/>
        <v>0</v>
      </c>
      <c r="P68">
        <f t="shared" si="5"/>
        <v>0</v>
      </c>
    </row>
    <row r="69" spans="1:16" ht="12.75">
      <c r="A69" s="213">
        <v>503</v>
      </c>
      <c r="B69" s="3" t="s">
        <v>858</v>
      </c>
      <c r="C69" s="4" t="s">
        <v>1166</v>
      </c>
      <c r="D69" s="5" t="s">
        <v>1167</v>
      </c>
      <c r="G69" s="215" t="s">
        <v>161</v>
      </c>
      <c r="J69" s="207">
        <v>146.03</v>
      </c>
      <c r="K69" s="211" t="s">
        <v>161</v>
      </c>
      <c r="L69" s="211" t="s">
        <v>858</v>
      </c>
      <c r="M69" s="211">
        <f t="shared" si="3"/>
        <v>0</v>
      </c>
      <c r="N69" s="209">
        <v>146.03</v>
      </c>
      <c r="O69" s="210">
        <f t="shared" si="4"/>
        <v>0</v>
      </c>
      <c r="P69">
        <f t="shared" si="5"/>
        <v>0</v>
      </c>
    </row>
    <row r="70" spans="1:16" ht="12.75">
      <c r="A70" s="213">
        <v>504</v>
      </c>
      <c r="B70" s="3" t="s">
        <v>858</v>
      </c>
      <c r="C70" s="4" t="s">
        <v>1166</v>
      </c>
      <c r="D70" s="5" t="s">
        <v>1167</v>
      </c>
      <c r="G70" s="215" t="s">
        <v>161</v>
      </c>
      <c r="J70" s="207">
        <v>158.78</v>
      </c>
      <c r="K70" s="211" t="s">
        <v>161</v>
      </c>
      <c r="L70" s="211" t="s">
        <v>858</v>
      </c>
      <c r="M70" s="211">
        <f t="shared" si="3"/>
        <v>0</v>
      </c>
      <c r="N70" s="209">
        <v>158.78</v>
      </c>
      <c r="O70" s="210">
        <f t="shared" si="4"/>
        <v>0</v>
      </c>
      <c r="P70">
        <f t="shared" si="5"/>
        <v>0</v>
      </c>
    </row>
    <row r="71" spans="1:16" ht="12.75">
      <c r="A71" s="213">
        <v>505</v>
      </c>
      <c r="B71" s="3" t="s">
        <v>858</v>
      </c>
      <c r="C71" s="4" t="s">
        <v>1166</v>
      </c>
      <c r="D71" s="5" t="s">
        <v>1167</v>
      </c>
      <c r="G71" s="215" t="s">
        <v>161</v>
      </c>
      <c r="J71" s="207">
        <v>240.89</v>
      </c>
      <c r="K71" s="211" t="s">
        <v>161</v>
      </c>
      <c r="L71" s="211" t="s">
        <v>858</v>
      </c>
      <c r="M71" s="211">
        <f t="shared" si="3"/>
        <v>0</v>
      </c>
      <c r="N71" s="209">
        <v>240.89</v>
      </c>
      <c r="O71" s="210">
        <f t="shared" si="4"/>
        <v>0</v>
      </c>
      <c r="P71">
        <f t="shared" si="5"/>
        <v>0</v>
      </c>
    </row>
    <row r="72" spans="1:16" ht="12.75">
      <c r="A72" s="213">
        <v>506</v>
      </c>
      <c r="B72" s="3" t="s">
        <v>858</v>
      </c>
      <c r="C72" s="4" t="s">
        <v>1166</v>
      </c>
      <c r="D72" s="5" t="s">
        <v>1167</v>
      </c>
      <c r="G72" s="215" t="s">
        <v>161</v>
      </c>
      <c r="J72" s="207">
        <v>158.78</v>
      </c>
      <c r="K72" s="211" t="s">
        <v>161</v>
      </c>
      <c r="L72" s="211" t="s">
        <v>858</v>
      </c>
      <c r="M72" s="211">
        <f aca="true" t="shared" si="6" ref="M72:M103">IF(K72&lt;&gt;"",L72-K72,0)</f>
        <v>0</v>
      </c>
      <c r="N72" s="209">
        <v>158.78</v>
      </c>
      <c r="O72" s="210">
        <f aca="true" t="shared" si="7" ref="O72:O103">IF(K72&lt;&gt;"",N72*M72,0)</f>
        <v>0</v>
      </c>
      <c r="P72">
        <f aca="true" t="shared" si="8" ref="P72:P103">IF(K72&lt;&gt;"",N72,0)</f>
        <v>0</v>
      </c>
    </row>
    <row r="73" spans="1:16" ht="12.75">
      <c r="A73" s="213">
        <v>507</v>
      </c>
      <c r="B73" s="3" t="s">
        <v>858</v>
      </c>
      <c r="C73" s="4" t="s">
        <v>1166</v>
      </c>
      <c r="D73" s="5" t="s">
        <v>1167</v>
      </c>
      <c r="G73" s="215" t="s">
        <v>161</v>
      </c>
      <c r="J73" s="207">
        <v>44.46</v>
      </c>
      <c r="K73" s="211" t="s">
        <v>161</v>
      </c>
      <c r="L73" s="211" t="s">
        <v>858</v>
      </c>
      <c r="M73" s="211">
        <f t="shared" si="6"/>
        <v>0</v>
      </c>
      <c r="N73" s="209">
        <v>44.46</v>
      </c>
      <c r="O73" s="210">
        <f t="shared" si="7"/>
        <v>0</v>
      </c>
      <c r="P73">
        <f t="shared" si="8"/>
        <v>0</v>
      </c>
    </row>
    <row r="74" spans="1:16" ht="12.75">
      <c r="A74" s="213">
        <v>534</v>
      </c>
      <c r="B74" s="3" t="s">
        <v>858</v>
      </c>
      <c r="C74" s="4" t="s">
        <v>1191</v>
      </c>
      <c r="D74" s="5" t="s">
        <v>1167</v>
      </c>
      <c r="G74" s="215" t="s">
        <v>161</v>
      </c>
      <c r="J74" s="207">
        <v>714.89</v>
      </c>
      <c r="K74" s="211" t="s">
        <v>161</v>
      </c>
      <c r="L74" s="211" t="s">
        <v>858</v>
      </c>
      <c r="M74" s="211">
        <f t="shared" si="6"/>
        <v>0</v>
      </c>
      <c r="N74" s="209">
        <v>714.89</v>
      </c>
      <c r="O74" s="210">
        <f t="shared" si="7"/>
        <v>0</v>
      </c>
      <c r="P74">
        <f t="shared" si="8"/>
        <v>0</v>
      </c>
    </row>
    <row r="75" spans="1:16" ht="12.75">
      <c r="A75" s="213">
        <v>535</v>
      </c>
      <c r="B75" s="3" t="s">
        <v>709</v>
      </c>
      <c r="C75" s="4" t="s">
        <v>1192</v>
      </c>
      <c r="D75" s="5" t="s">
        <v>1193</v>
      </c>
      <c r="G75" s="215" t="s">
        <v>161</v>
      </c>
      <c r="J75" s="207">
        <v>474</v>
      </c>
      <c r="K75" s="211" t="s">
        <v>161</v>
      </c>
      <c r="L75" s="211" t="s">
        <v>709</v>
      </c>
      <c r="M75" s="211">
        <f t="shared" si="6"/>
        <v>0</v>
      </c>
      <c r="N75" s="209">
        <v>474</v>
      </c>
      <c r="O75" s="210">
        <f t="shared" si="7"/>
        <v>0</v>
      </c>
      <c r="P75">
        <f t="shared" si="8"/>
        <v>0</v>
      </c>
    </row>
    <row r="76" spans="1:16" ht="12.75">
      <c r="A76" s="213">
        <v>577</v>
      </c>
      <c r="B76" s="3" t="s">
        <v>803</v>
      </c>
      <c r="C76" s="4" t="s">
        <v>1194</v>
      </c>
      <c r="D76" s="5" t="s">
        <v>1195</v>
      </c>
      <c r="G76" s="215" t="s">
        <v>161</v>
      </c>
      <c r="J76" s="207">
        <v>15</v>
      </c>
      <c r="K76" s="211" t="s">
        <v>161</v>
      </c>
      <c r="L76" s="211" t="s">
        <v>803</v>
      </c>
      <c r="M76" s="211">
        <f t="shared" si="6"/>
        <v>0</v>
      </c>
      <c r="N76" s="209">
        <v>15</v>
      </c>
      <c r="O76" s="210">
        <f t="shared" si="7"/>
        <v>0</v>
      </c>
      <c r="P76">
        <f t="shared" si="8"/>
        <v>0</v>
      </c>
    </row>
    <row r="77" spans="1:16" ht="12.75">
      <c r="A77" s="213">
        <v>602</v>
      </c>
      <c r="B77" s="3" t="s">
        <v>803</v>
      </c>
      <c r="C77" s="4" t="s">
        <v>1179</v>
      </c>
      <c r="D77" s="5" t="s">
        <v>1180</v>
      </c>
      <c r="G77" s="215" t="s">
        <v>161</v>
      </c>
      <c r="J77" s="207">
        <v>128.21</v>
      </c>
      <c r="K77" s="211" t="s">
        <v>161</v>
      </c>
      <c r="L77" s="211" t="s">
        <v>803</v>
      </c>
      <c r="M77" s="211">
        <f t="shared" si="6"/>
        <v>0</v>
      </c>
      <c r="N77" s="209">
        <v>128.21</v>
      </c>
      <c r="O77" s="210">
        <f t="shared" si="7"/>
        <v>0</v>
      </c>
      <c r="P77">
        <f t="shared" si="8"/>
        <v>0</v>
      </c>
    </row>
    <row r="78" spans="1:16" ht="12.75">
      <c r="A78" s="213">
        <v>603</v>
      </c>
      <c r="B78" s="3" t="s">
        <v>803</v>
      </c>
      <c r="C78" s="4" t="s">
        <v>1181</v>
      </c>
      <c r="D78" s="5" t="s">
        <v>1182</v>
      </c>
      <c r="G78" s="215" t="s">
        <v>161</v>
      </c>
      <c r="J78" s="207">
        <v>953.13</v>
      </c>
      <c r="K78" s="211" t="s">
        <v>161</v>
      </c>
      <c r="L78" s="211" t="s">
        <v>803</v>
      </c>
      <c r="M78" s="211">
        <f t="shared" si="6"/>
        <v>0</v>
      </c>
      <c r="N78" s="209">
        <v>953.13</v>
      </c>
      <c r="O78" s="210">
        <f t="shared" si="7"/>
        <v>0</v>
      </c>
      <c r="P78">
        <f t="shared" si="8"/>
        <v>0</v>
      </c>
    </row>
    <row r="79" spans="1:16" ht="12.75">
      <c r="A79" s="213">
        <v>604</v>
      </c>
      <c r="B79" s="3" t="s">
        <v>803</v>
      </c>
      <c r="C79" s="4" t="s">
        <v>1183</v>
      </c>
      <c r="D79" s="5" t="s">
        <v>1184</v>
      </c>
      <c r="G79" s="215" t="s">
        <v>161</v>
      </c>
      <c r="J79" s="207">
        <v>170.94</v>
      </c>
      <c r="K79" s="211" t="s">
        <v>161</v>
      </c>
      <c r="L79" s="211" t="s">
        <v>803</v>
      </c>
      <c r="M79" s="211">
        <f t="shared" si="6"/>
        <v>0</v>
      </c>
      <c r="N79" s="209">
        <v>170.94</v>
      </c>
      <c r="O79" s="210">
        <f t="shared" si="7"/>
        <v>0</v>
      </c>
      <c r="P79">
        <f t="shared" si="8"/>
        <v>0</v>
      </c>
    </row>
    <row r="80" spans="1:16" ht="12.75">
      <c r="A80" s="213">
        <v>611</v>
      </c>
      <c r="B80" s="3" t="s">
        <v>729</v>
      </c>
      <c r="C80" s="4" t="s">
        <v>1196</v>
      </c>
      <c r="D80" s="5" t="s">
        <v>1197</v>
      </c>
      <c r="G80" s="215" t="s">
        <v>161</v>
      </c>
      <c r="J80" s="207">
        <v>260</v>
      </c>
      <c r="K80" s="211" t="s">
        <v>161</v>
      </c>
      <c r="L80" s="211" t="s">
        <v>729</v>
      </c>
      <c r="M80" s="211">
        <f t="shared" si="6"/>
        <v>0</v>
      </c>
      <c r="N80" s="209">
        <v>260</v>
      </c>
      <c r="O80" s="210">
        <f t="shared" si="7"/>
        <v>0</v>
      </c>
      <c r="P80">
        <f t="shared" si="8"/>
        <v>0</v>
      </c>
    </row>
    <row r="81" spans="1:16" ht="12.75">
      <c r="A81" s="213">
        <v>614</v>
      </c>
      <c r="B81" s="3" t="s">
        <v>848</v>
      </c>
      <c r="C81" s="4" t="s">
        <v>1162</v>
      </c>
      <c r="D81" s="5" t="s">
        <v>1198</v>
      </c>
      <c r="G81" s="215" t="s">
        <v>161</v>
      </c>
      <c r="J81" s="207">
        <v>134.32</v>
      </c>
      <c r="K81" s="211" t="s">
        <v>161</v>
      </c>
      <c r="L81" s="211" t="s">
        <v>848</v>
      </c>
      <c r="M81" s="211">
        <f t="shared" si="6"/>
        <v>0</v>
      </c>
      <c r="N81" s="209">
        <v>134.32</v>
      </c>
      <c r="O81" s="210">
        <f t="shared" si="7"/>
        <v>0</v>
      </c>
      <c r="P81">
        <f t="shared" si="8"/>
        <v>0</v>
      </c>
    </row>
    <row r="82" spans="1:16" ht="12.75">
      <c r="A82" s="213">
        <v>615</v>
      </c>
      <c r="B82" s="3" t="s">
        <v>848</v>
      </c>
      <c r="C82" s="4" t="s">
        <v>1162</v>
      </c>
      <c r="D82" s="5" t="s">
        <v>1199</v>
      </c>
      <c r="G82" s="215" t="s">
        <v>161</v>
      </c>
      <c r="J82" s="207">
        <v>134.32</v>
      </c>
      <c r="K82" s="211" t="s">
        <v>161</v>
      </c>
      <c r="L82" s="211" t="s">
        <v>848</v>
      </c>
      <c r="M82" s="211">
        <f t="shared" si="6"/>
        <v>0</v>
      </c>
      <c r="N82" s="209">
        <v>134.32</v>
      </c>
      <c r="O82" s="210">
        <f t="shared" si="7"/>
        <v>0</v>
      </c>
      <c r="P82">
        <f t="shared" si="8"/>
        <v>0</v>
      </c>
    </row>
    <row r="83" spans="1:16" ht="12.75">
      <c r="A83" s="213">
        <v>616</v>
      </c>
      <c r="B83" s="3" t="s">
        <v>848</v>
      </c>
      <c r="C83" s="4" t="s">
        <v>1200</v>
      </c>
      <c r="D83" s="5" t="s">
        <v>1201</v>
      </c>
      <c r="G83" s="215" t="s">
        <v>161</v>
      </c>
      <c r="J83" s="207">
        <v>940</v>
      </c>
      <c r="K83" s="211" t="s">
        <v>161</v>
      </c>
      <c r="L83" s="211" t="s">
        <v>848</v>
      </c>
      <c r="M83" s="211">
        <f t="shared" si="6"/>
        <v>0</v>
      </c>
      <c r="N83" s="209">
        <v>940</v>
      </c>
      <c r="O83" s="210">
        <f t="shared" si="7"/>
        <v>0</v>
      </c>
      <c r="P83">
        <f t="shared" si="8"/>
        <v>0</v>
      </c>
    </row>
    <row r="84" spans="1:16" ht="12.75">
      <c r="A84" s="213">
        <v>617</v>
      </c>
      <c r="B84" s="3" t="s">
        <v>857</v>
      </c>
      <c r="C84" s="4" t="s">
        <v>1164</v>
      </c>
      <c r="D84" s="5" t="s">
        <v>1202</v>
      </c>
      <c r="G84" s="215" t="s">
        <v>161</v>
      </c>
      <c r="J84" s="207">
        <v>701.88</v>
      </c>
      <c r="K84" s="211" t="s">
        <v>161</v>
      </c>
      <c r="L84" s="211" t="s">
        <v>857</v>
      </c>
      <c r="M84" s="211">
        <f t="shared" si="6"/>
        <v>0</v>
      </c>
      <c r="N84" s="209">
        <v>701.88</v>
      </c>
      <c r="O84" s="210">
        <f t="shared" si="7"/>
        <v>0</v>
      </c>
      <c r="P84">
        <f t="shared" si="8"/>
        <v>0</v>
      </c>
    </row>
    <row r="85" spans="1:16" ht="12.75">
      <c r="A85" s="213">
        <v>654</v>
      </c>
      <c r="B85" s="3" t="s">
        <v>1203</v>
      </c>
      <c r="C85" s="4" t="s">
        <v>1204</v>
      </c>
      <c r="D85" s="5" t="s">
        <v>1205</v>
      </c>
      <c r="G85" s="215" t="s">
        <v>161</v>
      </c>
      <c r="J85" s="207">
        <v>90.97</v>
      </c>
      <c r="K85" s="211" t="s">
        <v>161</v>
      </c>
      <c r="L85" s="211" t="s">
        <v>1203</v>
      </c>
      <c r="M85" s="211">
        <f t="shared" si="6"/>
        <v>0</v>
      </c>
      <c r="N85" s="209">
        <v>90.97</v>
      </c>
      <c r="O85" s="210">
        <f t="shared" si="7"/>
        <v>0</v>
      </c>
      <c r="P85">
        <f t="shared" si="8"/>
        <v>0</v>
      </c>
    </row>
    <row r="86" spans="1:16" ht="12.75">
      <c r="A86" s="213">
        <v>655</v>
      </c>
      <c r="B86" s="3" t="s">
        <v>885</v>
      </c>
      <c r="C86" s="4" t="s">
        <v>1206</v>
      </c>
      <c r="D86" s="5" t="s">
        <v>1207</v>
      </c>
      <c r="G86" s="215" t="s">
        <v>161</v>
      </c>
      <c r="J86" s="207">
        <v>4995.1</v>
      </c>
      <c r="K86" s="211" t="s">
        <v>161</v>
      </c>
      <c r="L86" s="211" t="s">
        <v>885</v>
      </c>
      <c r="M86" s="211">
        <f t="shared" si="6"/>
        <v>0</v>
      </c>
      <c r="N86" s="209">
        <v>4995.1</v>
      </c>
      <c r="O86" s="210">
        <f t="shared" si="7"/>
        <v>0</v>
      </c>
      <c r="P86">
        <f t="shared" si="8"/>
        <v>0</v>
      </c>
    </row>
    <row r="87" spans="1:16" ht="12.75">
      <c r="A87" s="213">
        <v>670</v>
      </c>
      <c r="B87" s="3" t="s">
        <v>963</v>
      </c>
      <c r="C87" s="4" t="s">
        <v>1179</v>
      </c>
      <c r="D87" s="5" t="s">
        <v>1180</v>
      </c>
      <c r="G87" s="215" t="s">
        <v>161</v>
      </c>
      <c r="J87" s="207">
        <v>128.21</v>
      </c>
      <c r="K87" s="211" t="s">
        <v>161</v>
      </c>
      <c r="L87" s="211" t="s">
        <v>963</v>
      </c>
      <c r="M87" s="211">
        <f t="shared" si="6"/>
        <v>0</v>
      </c>
      <c r="N87" s="209">
        <v>128.21</v>
      </c>
      <c r="O87" s="210">
        <f t="shared" si="7"/>
        <v>0</v>
      </c>
      <c r="P87">
        <f t="shared" si="8"/>
        <v>0</v>
      </c>
    </row>
    <row r="88" spans="1:16" ht="12.75">
      <c r="A88" s="213">
        <v>671</v>
      </c>
      <c r="B88" s="3" t="s">
        <v>963</v>
      </c>
      <c r="C88" s="4" t="s">
        <v>1181</v>
      </c>
      <c r="D88" s="5" t="s">
        <v>1182</v>
      </c>
      <c r="G88" s="215" t="s">
        <v>161</v>
      </c>
      <c r="J88" s="207">
        <v>953.13</v>
      </c>
      <c r="K88" s="211" t="s">
        <v>161</v>
      </c>
      <c r="L88" s="211" t="s">
        <v>963</v>
      </c>
      <c r="M88" s="211">
        <f t="shared" si="6"/>
        <v>0</v>
      </c>
      <c r="N88" s="209">
        <v>953.13</v>
      </c>
      <c r="O88" s="210">
        <f t="shared" si="7"/>
        <v>0</v>
      </c>
      <c r="P88">
        <f t="shared" si="8"/>
        <v>0</v>
      </c>
    </row>
    <row r="89" spans="1:16" ht="12.75">
      <c r="A89" s="213">
        <v>672</v>
      </c>
      <c r="B89" s="3" t="s">
        <v>963</v>
      </c>
      <c r="C89" s="4" t="s">
        <v>1183</v>
      </c>
      <c r="D89" s="5" t="s">
        <v>1184</v>
      </c>
      <c r="G89" s="215" t="s">
        <v>161</v>
      </c>
      <c r="J89" s="207">
        <v>170.94</v>
      </c>
      <c r="K89" s="211" t="s">
        <v>161</v>
      </c>
      <c r="L89" s="211" t="s">
        <v>963</v>
      </c>
      <c r="M89" s="211">
        <f t="shared" si="6"/>
        <v>0</v>
      </c>
      <c r="N89" s="209">
        <v>170.94</v>
      </c>
      <c r="O89" s="210">
        <f t="shared" si="7"/>
        <v>0</v>
      </c>
      <c r="P89">
        <f t="shared" si="8"/>
        <v>0</v>
      </c>
    </row>
    <row r="90" spans="1:16" ht="12.75">
      <c r="A90" s="213">
        <v>674</v>
      </c>
      <c r="B90" s="3" t="s">
        <v>1146</v>
      </c>
      <c r="C90" s="4" t="s">
        <v>1166</v>
      </c>
      <c r="D90" s="5" t="s">
        <v>1167</v>
      </c>
      <c r="G90" s="215" t="s">
        <v>161</v>
      </c>
      <c r="J90" s="207">
        <v>106.43</v>
      </c>
      <c r="K90" s="211" t="s">
        <v>161</v>
      </c>
      <c r="L90" s="211" t="s">
        <v>1146</v>
      </c>
      <c r="M90" s="211">
        <f t="shared" si="6"/>
        <v>0</v>
      </c>
      <c r="N90" s="209">
        <v>106.43</v>
      </c>
      <c r="O90" s="210">
        <f t="shared" si="7"/>
        <v>0</v>
      </c>
      <c r="P90">
        <f t="shared" si="8"/>
        <v>0</v>
      </c>
    </row>
    <row r="91" spans="1:16" ht="12.75">
      <c r="A91" s="213">
        <v>675</v>
      </c>
      <c r="B91" s="3" t="s">
        <v>1146</v>
      </c>
      <c r="C91" s="4" t="s">
        <v>1166</v>
      </c>
      <c r="D91" s="5" t="s">
        <v>1167</v>
      </c>
      <c r="G91" s="215" t="s">
        <v>161</v>
      </c>
      <c r="J91" s="207">
        <v>445.09</v>
      </c>
      <c r="K91" s="211" t="s">
        <v>161</v>
      </c>
      <c r="L91" s="211" t="s">
        <v>1146</v>
      </c>
      <c r="M91" s="211">
        <f t="shared" si="6"/>
        <v>0</v>
      </c>
      <c r="N91" s="209">
        <v>445.09</v>
      </c>
      <c r="O91" s="210">
        <f t="shared" si="7"/>
        <v>0</v>
      </c>
      <c r="P91">
        <f t="shared" si="8"/>
        <v>0</v>
      </c>
    </row>
    <row r="92" spans="1:16" ht="12.75">
      <c r="A92" s="213">
        <v>676</v>
      </c>
      <c r="B92" s="3" t="s">
        <v>1146</v>
      </c>
      <c r="C92" s="4" t="s">
        <v>1166</v>
      </c>
      <c r="D92" s="5" t="s">
        <v>1167</v>
      </c>
      <c r="G92" s="215" t="s">
        <v>161</v>
      </c>
      <c r="J92" s="207">
        <v>236.44</v>
      </c>
      <c r="K92" s="211" t="s">
        <v>161</v>
      </c>
      <c r="L92" s="211" t="s">
        <v>1146</v>
      </c>
      <c r="M92" s="211">
        <f t="shared" si="6"/>
        <v>0</v>
      </c>
      <c r="N92" s="209">
        <v>236.44</v>
      </c>
      <c r="O92" s="210">
        <f t="shared" si="7"/>
        <v>0</v>
      </c>
      <c r="P92">
        <f t="shared" si="8"/>
        <v>0</v>
      </c>
    </row>
    <row r="93" spans="1:16" ht="12.75">
      <c r="A93" s="213">
        <v>677</v>
      </c>
      <c r="B93" s="3" t="s">
        <v>1146</v>
      </c>
      <c r="C93" s="4" t="s">
        <v>1166</v>
      </c>
      <c r="D93" s="5" t="s">
        <v>1167</v>
      </c>
      <c r="G93" s="215" t="s">
        <v>161</v>
      </c>
      <c r="J93" s="207">
        <v>257.72</v>
      </c>
      <c r="K93" s="211" t="s">
        <v>161</v>
      </c>
      <c r="L93" s="211" t="s">
        <v>1146</v>
      </c>
      <c r="M93" s="211">
        <f t="shared" si="6"/>
        <v>0</v>
      </c>
      <c r="N93" s="209">
        <v>257.72</v>
      </c>
      <c r="O93" s="210">
        <f t="shared" si="7"/>
        <v>0</v>
      </c>
      <c r="P93">
        <f t="shared" si="8"/>
        <v>0</v>
      </c>
    </row>
    <row r="94" spans="1:16" ht="12.75">
      <c r="A94" s="213">
        <v>678</v>
      </c>
      <c r="B94" s="3" t="s">
        <v>1146</v>
      </c>
      <c r="C94" s="4" t="s">
        <v>1166</v>
      </c>
      <c r="D94" s="5" t="s">
        <v>1167</v>
      </c>
      <c r="G94" s="215" t="s">
        <v>161</v>
      </c>
      <c r="J94" s="207">
        <v>85</v>
      </c>
      <c r="K94" s="211" t="s">
        <v>161</v>
      </c>
      <c r="L94" s="211" t="s">
        <v>1146</v>
      </c>
      <c r="M94" s="211">
        <f t="shared" si="6"/>
        <v>0</v>
      </c>
      <c r="N94" s="209">
        <v>85</v>
      </c>
      <c r="O94" s="210">
        <f t="shared" si="7"/>
        <v>0</v>
      </c>
      <c r="P94">
        <f t="shared" si="8"/>
        <v>0</v>
      </c>
    </row>
    <row r="95" spans="1:16" ht="12.75">
      <c r="A95" s="213">
        <v>679</v>
      </c>
      <c r="B95" s="3" t="s">
        <v>1146</v>
      </c>
      <c r="C95" s="4" t="s">
        <v>1166</v>
      </c>
      <c r="D95" s="5" t="s">
        <v>1167</v>
      </c>
      <c r="G95" s="215" t="s">
        <v>161</v>
      </c>
      <c r="J95" s="207">
        <v>257.98</v>
      </c>
      <c r="K95" s="211" t="s">
        <v>161</v>
      </c>
      <c r="L95" s="211" t="s">
        <v>1146</v>
      </c>
      <c r="M95" s="211">
        <f t="shared" si="6"/>
        <v>0</v>
      </c>
      <c r="N95" s="209">
        <v>257.98</v>
      </c>
      <c r="O95" s="210">
        <f t="shared" si="7"/>
        <v>0</v>
      </c>
      <c r="P95">
        <f t="shared" si="8"/>
        <v>0</v>
      </c>
    </row>
    <row r="96" spans="1:16" ht="12.75">
      <c r="A96" s="213">
        <v>680</v>
      </c>
      <c r="B96" s="3" t="s">
        <v>1146</v>
      </c>
      <c r="C96" s="4" t="s">
        <v>1166</v>
      </c>
      <c r="D96" s="5" t="s">
        <v>1167</v>
      </c>
      <c r="G96" s="215" t="s">
        <v>161</v>
      </c>
      <c r="J96" s="207">
        <v>85</v>
      </c>
      <c r="K96" s="211" t="s">
        <v>161</v>
      </c>
      <c r="L96" s="211" t="s">
        <v>1146</v>
      </c>
      <c r="M96" s="211">
        <f t="shared" si="6"/>
        <v>0</v>
      </c>
      <c r="N96" s="209">
        <v>85</v>
      </c>
      <c r="O96" s="210">
        <f t="shared" si="7"/>
        <v>0</v>
      </c>
      <c r="P96">
        <f t="shared" si="8"/>
        <v>0</v>
      </c>
    </row>
    <row r="97" spans="1:16" ht="12.75">
      <c r="A97" s="213">
        <v>681</v>
      </c>
      <c r="B97" s="3" t="s">
        <v>1146</v>
      </c>
      <c r="C97" s="4" t="s">
        <v>1166</v>
      </c>
      <c r="D97" s="5" t="s">
        <v>1167</v>
      </c>
      <c r="G97" s="215" t="s">
        <v>161</v>
      </c>
      <c r="J97" s="207">
        <v>146.02</v>
      </c>
      <c r="K97" s="211" t="s">
        <v>161</v>
      </c>
      <c r="L97" s="211" t="s">
        <v>1146</v>
      </c>
      <c r="M97" s="211">
        <f t="shared" si="6"/>
        <v>0</v>
      </c>
      <c r="N97" s="209">
        <v>146.02</v>
      </c>
      <c r="O97" s="210">
        <f t="shared" si="7"/>
        <v>0</v>
      </c>
      <c r="P97">
        <f t="shared" si="8"/>
        <v>0</v>
      </c>
    </row>
    <row r="98" spans="1:16" ht="12.75">
      <c r="A98" s="213">
        <v>682</v>
      </c>
      <c r="B98" s="3" t="s">
        <v>1146</v>
      </c>
      <c r="C98" s="4" t="s">
        <v>1166</v>
      </c>
      <c r="D98" s="5" t="s">
        <v>1167</v>
      </c>
      <c r="G98" s="215" t="s">
        <v>161</v>
      </c>
      <c r="J98" s="207">
        <v>74.8</v>
      </c>
      <c r="K98" s="211" t="s">
        <v>161</v>
      </c>
      <c r="L98" s="211" t="s">
        <v>1146</v>
      </c>
      <c r="M98" s="211">
        <f t="shared" si="6"/>
        <v>0</v>
      </c>
      <c r="N98" s="209">
        <v>74.8</v>
      </c>
      <c r="O98" s="210">
        <f t="shared" si="7"/>
        <v>0</v>
      </c>
      <c r="P98">
        <f t="shared" si="8"/>
        <v>0</v>
      </c>
    </row>
    <row r="99" spans="1:16" ht="12.75">
      <c r="A99" s="213">
        <v>683</v>
      </c>
      <c r="B99" s="3" t="s">
        <v>1146</v>
      </c>
      <c r="C99" s="4" t="s">
        <v>1166</v>
      </c>
      <c r="D99" s="5" t="s">
        <v>1167</v>
      </c>
      <c r="G99" s="215" t="s">
        <v>161</v>
      </c>
      <c r="J99" s="207">
        <v>48.55</v>
      </c>
      <c r="K99" s="211" t="s">
        <v>161</v>
      </c>
      <c r="L99" s="211" t="s">
        <v>1146</v>
      </c>
      <c r="M99" s="211">
        <f t="shared" si="6"/>
        <v>0</v>
      </c>
      <c r="N99" s="209">
        <v>48.55</v>
      </c>
      <c r="O99" s="210">
        <f t="shared" si="7"/>
        <v>0</v>
      </c>
      <c r="P99">
        <f t="shared" si="8"/>
        <v>0</v>
      </c>
    </row>
    <row r="100" spans="1:16" ht="12.75">
      <c r="A100" s="213">
        <v>684</v>
      </c>
      <c r="B100" s="3" t="s">
        <v>1146</v>
      </c>
      <c r="C100" s="4" t="s">
        <v>1166</v>
      </c>
      <c r="D100" s="5" t="s">
        <v>1167</v>
      </c>
      <c r="G100" s="215" t="s">
        <v>161</v>
      </c>
      <c r="J100" s="207">
        <v>157.41</v>
      </c>
      <c r="K100" s="211" t="s">
        <v>161</v>
      </c>
      <c r="L100" s="211" t="s">
        <v>1146</v>
      </c>
      <c r="M100" s="211">
        <f t="shared" si="6"/>
        <v>0</v>
      </c>
      <c r="N100" s="209">
        <v>157.41</v>
      </c>
      <c r="O100" s="210">
        <f t="shared" si="7"/>
        <v>0</v>
      </c>
      <c r="P100">
        <f t="shared" si="8"/>
        <v>0</v>
      </c>
    </row>
    <row r="101" spans="1:16" ht="12.75">
      <c r="A101" s="213">
        <v>685</v>
      </c>
      <c r="B101" s="3" t="s">
        <v>1146</v>
      </c>
      <c r="C101" s="4" t="s">
        <v>1166</v>
      </c>
      <c r="D101" s="5" t="s">
        <v>1167</v>
      </c>
      <c r="G101" s="215" t="s">
        <v>161</v>
      </c>
      <c r="J101" s="207">
        <v>85</v>
      </c>
      <c r="K101" s="211" t="s">
        <v>161</v>
      </c>
      <c r="L101" s="211" t="s">
        <v>1146</v>
      </c>
      <c r="M101" s="211">
        <f t="shared" si="6"/>
        <v>0</v>
      </c>
      <c r="N101" s="209">
        <v>85</v>
      </c>
      <c r="O101" s="210">
        <f t="shared" si="7"/>
        <v>0</v>
      </c>
      <c r="P101">
        <f t="shared" si="8"/>
        <v>0</v>
      </c>
    </row>
    <row r="102" spans="1:16" ht="12.75">
      <c r="A102" s="213">
        <v>686</v>
      </c>
      <c r="B102" s="3" t="s">
        <v>1146</v>
      </c>
      <c r="C102" s="4" t="s">
        <v>1166</v>
      </c>
      <c r="D102" s="5" t="s">
        <v>1167</v>
      </c>
      <c r="G102" s="215" t="s">
        <v>161</v>
      </c>
      <c r="J102" s="207">
        <v>49.4</v>
      </c>
      <c r="K102" s="211" t="s">
        <v>161</v>
      </c>
      <c r="L102" s="211" t="s">
        <v>1146</v>
      </c>
      <c r="M102" s="211">
        <f t="shared" si="6"/>
        <v>0</v>
      </c>
      <c r="N102" s="209">
        <v>49.4</v>
      </c>
      <c r="O102" s="210">
        <f t="shared" si="7"/>
        <v>0</v>
      </c>
      <c r="P102">
        <f t="shared" si="8"/>
        <v>0</v>
      </c>
    </row>
    <row r="103" spans="1:16" ht="12.75">
      <c r="A103" s="213">
        <v>687</v>
      </c>
      <c r="B103" s="3" t="s">
        <v>1146</v>
      </c>
      <c r="C103" s="4" t="s">
        <v>1166</v>
      </c>
      <c r="D103" s="5" t="s">
        <v>1167</v>
      </c>
      <c r="G103" s="215" t="s">
        <v>161</v>
      </c>
      <c r="J103" s="207">
        <v>240.89</v>
      </c>
      <c r="K103" s="211" t="s">
        <v>161</v>
      </c>
      <c r="L103" s="211" t="s">
        <v>1146</v>
      </c>
      <c r="M103" s="211">
        <f t="shared" si="6"/>
        <v>0</v>
      </c>
      <c r="N103" s="209">
        <v>240.89</v>
      </c>
      <c r="O103" s="210">
        <f t="shared" si="7"/>
        <v>0</v>
      </c>
      <c r="P103">
        <f t="shared" si="8"/>
        <v>0</v>
      </c>
    </row>
    <row r="104" spans="1:16" ht="12.75">
      <c r="A104" s="213">
        <v>688</v>
      </c>
      <c r="B104" s="3" t="s">
        <v>1146</v>
      </c>
      <c r="C104" s="4" t="s">
        <v>1166</v>
      </c>
      <c r="D104" s="5" t="s">
        <v>1167</v>
      </c>
      <c r="G104" s="215" t="s">
        <v>161</v>
      </c>
      <c r="J104" s="207">
        <v>101.15</v>
      </c>
      <c r="K104" s="211" t="s">
        <v>161</v>
      </c>
      <c r="L104" s="211" t="s">
        <v>1146</v>
      </c>
      <c r="M104" s="211">
        <f aca="true" t="shared" si="9" ref="M104:M115">IF(K104&lt;&gt;"",L104-K104,0)</f>
        <v>0</v>
      </c>
      <c r="N104" s="209">
        <v>101.15</v>
      </c>
      <c r="O104" s="210">
        <f aca="true" t="shared" si="10" ref="O104:O115">IF(K104&lt;&gt;"",N104*M104,0)</f>
        <v>0</v>
      </c>
      <c r="P104">
        <f aca="true" t="shared" si="11" ref="P104:P115">IF(K104&lt;&gt;"",N104,0)</f>
        <v>0</v>
      </c>
    </row>
    <row r="105" spans="1:16" ht="12.75">
      <c r="A105" s="213">
        <v>689</v>
      </c>
      <c r="B105" s="3" t="s">
        <v>1146</v>
      </c>
      <c r="C105" s="4" t="s">
        <v>1166</v>
      </c>
      <c r="D105" s="5" t="s">
        <v>1167</v>
      </c>
      <c r="G105" s="215" t="s">
        <v>161</v>
      </c>
      <c r="J105" s="207">
        <v>157.54</v>
      </c>
      <c r="K105" s="211" t="s">
        <v>161</v>
      </c>
      <c r="L105" s="211" t="s">
        <v>1146</v>
      </c>
      <c r="M105" s="211">
        <f t="shared" si="9"/>
        <v>0</v>
      </c>
      <c r="N105" s="209">
        <v>157.54</v>
      </c>
      <c r="O105" s="210">
        <f t="shared" si="10"/>
        <v>0</v>
      </c>
      <c r="P105">
        <f t="shared" si="11"/>
        <v>0</v>
      </c>
    </row>
    <row r="106" spans="1:16" ht="12.75">
      <c r="A106" s="213">
        <v>690</v>
      </c>
      <c r="B106" s="3" t="s">
        <v>1146</v>
      </c>
      <c r="C106" s="4" t="s">
        <v>1166</v>
      </c>
      <c r="D106" s="5" t="s">
        <v>1167</v>
      </c>
      <c r="G106" s="215" t="s">
        <v>161</v>
      </c>
      <c r="J106" s="207">
        <v>46.29</v>
      </c>
      <c r="K106" s="211" t="s">
        <v>161</v>
      </c>
      <c r="L106" s="211" t="s">
        <v>1146</v>
      </c>
      <c r="M106" s="211">
        <f t="shared" si="9"/>
        <v>0</v>
      </c>
      <c r="N106" s="209">
        <v>46.29</v>
      </c>
      <c r="O106" s="210">
        <f t="shared" si="10"/>
        <v>0</v>
      </c>
      <c r="P106">
        <f t="shared" si="11"/>
        <v>0</v>
      </c>
    </row>
    <row r="107" spans="1:16" ht="12.75">
      <c r="A107" s="213">
        <v>691</v>
      </c>
      <c r="B107" s="3" t="s">
        <v>1146</v>
      </c>
      <c r="C107" s="4" t="s">
        <v>1166</v>
      </c>
      <c r="D107" s="5" t="s">
        <v>1167</v>
      </c>
      <c r="G107" s="215" t="s">
        <v>161</v>
      </c>
      <c r="J107" s="207">
        <v>85</v>
      </c>
      <c r="K107" s="211" t="s">
        <v>161</v>
      </c>
      <c r="L107" s="211" t="s">
        <v>1146</v>
      </c>
      <c r="M107" s="211">
        <f t="shared" si="9"/>
        <v>0</v>
      </c>
      <c r="N107" s="209">
        <v>85</v>
      </c>
      <c r="O107" s="210">
        <f t="shared" si="10"/>
        <v>0</v>
      </c>
      <c r="P107">
        <f t="shared" si="11"/>
        <v>0</v>
      </c>
    </row>
    <row r="108" spans="1:16" ht="12.75">
      <c r="A108" s="213">
        <v>692</v>
      </c>
      <c r="B108" s="3" t="s">
        <v>1146</v>
      </c>
      <c r="C108" s="4" t="s">
        <v>1166</v>
      </c>
      <c r="D108" s="5" t="s">
        <v>1167</v>
      </c>
      <c r="G108" s="215" t="s">
        <v>161</v>
      </c>
      <c r="J108" s="207">
        <v>16.92</v>
      </c>
      <c r="K108" s="211" t="s">
        <v>161</v>
      </c>
      <c r="L108" s="211" t="s">
        <v>1146</v>
      </c>
      <c r="M108" s="211">
        <f t="shared" si="9"/>
        <v>0</v>
      </c>
      <c r="N108" s="209">
        <v>16.92</v>
      </c>
      <c r="O108" s="210">
        <f t="shared" si="10"/>
        <v>0</v>
      </c>
      <c r="P108">
        <f t="shared" si="11"/>
        <v>0</v>
      </c>
    </row>
    <row r="109" spans="1:16" ht="12.75">
      <c r="A109" s="213">
        <v>693</v>
      </c>
      <c r="B109" s="3" t="s">
        <v>1146</v>
      </c>
      <c r="C109" s="4" t="s">
        <v>1166</v>
      </c>
      <c r="D109" s="5" t="s">
        <v>1167</v>
      </c>
      <c r="G109" s="215" t="s">
        <v>161</v>
      </c>
      <c r="J109" s="207">
        <v>8.5</v>
      </c>
      <c r="K109" s="211" t="s">
        <v>161</v>
      </c>
      <c r="L109" s="211" t="s">
        <v>1146</v>
      </c>
      <c r="M109" s="211">
        <f t="shared" si="9"/>
        <v>0</v>
      </c>
      <c r="N109" s="209">
        <v>8.5</v>
      </c>
      <c r="O109" s="210">
        <f t="shared" si="10"/>
        <v>0</v>
      </c>
      <c r="P109">
        <f t="shared" si="11"/>
        <v>0</v>
      </c>
    </row>
    <row r="110" spans="1:16" ht="12.75">
      <c r="A110" s="213">
        <v>730</v>
      </c>
      <c r="B110" s="3" t="s">
        <v>1146</v>
      </c>
      <c r="C110" s="4" t="s">
        <v>1208</v>
      </c>
      <c r="D110" s="5" t="s">
        <v>1209</v>
      </c>
      <c r="G110" s="215" t="s">
        <v>161</v>
      </c>
      <c r="J110" s="207">
        <v>50</v>
      </c>
      <c r="K110" s="211" t="s">
        <v>161</v>
      </c>
      <c r="L110" s="211" t="s">
        <v>1146</v>
      </c>
      <c r="M110" s="211">
        <f t="shared" si="9"/>
        <v>0</v>
      </c>
      <c r="N110" s="209">
        <v>50</v>
      </c>
      <c r="O110" s="210">
        <f t="shared" si="10"/>
        <v>0</v>
      </c>
      <c r="P110">
        <f t="shared" si="11"/>
        <v>0</v>
      </c>
    </row>
    <row r="111" spans="1:16" ht="12.75">
      <c r="A111" s="213">
        <v>731</v>
      </c>
      <c r="B111" s="3" t="s">
        <v>1146</v>
      </c>
      <c r="C111" s="4" t="s">
        <v>1210</v>
      </c>
      <c r="D111" s="5" t="s">
        <v>1211</v>
      </c>
      <c r="G111" s="215" t="s">
        <v>161</v>
      </c>
      <c r="J111" s="207">
        <v>561.6</v>
      </c>
      <c r="K111" s="211" t="s">
        <v>161</v>
      </c>
      <c r="L111" s="211" t="s">
        <v>1146</v>
      </c>
      <c r="M111" s="211">
        <f t="shared" si="9"/>
        <v>0</v>
      </c>
      <c r="N111" s="209">
        <v>561.6</v>
      </c>
      <c r="O111" s="210">
        <f t="shared" si="10"/>
        <v>0</v>
      </c>
      <c r="P111">
        <f t="shared" si="11"/>
        <v>0</v>
      </c>
    </row>
    <row r="112" spans="1:16" ht="12.75">
      <c r="A112" s="213">
        <v>734</v>
      </c>
      <c r="B112" s="3" t="s">
        <v>1212</v>
      </c>
      <c r="C112" s="4" t="s">
        <v>1213</v>
      </c>
      <c r="D112" s="5" t="s">
        <v>1214</v>
      </c>
      <c r="G112" s="215" t="s">
        <v>161</v>
      </c>
      <c r="J112" s="207">
        <v>1030</v>
      </c>
      <c r="K112" s="211" t="s">
        <v>161</v>
      </c>
      <c r="L112" s="211" t="s">
        <v>1212</v>
      </c>
      <c r="M112" s="211">
        <f t="shared" si="9"/>
        <v>0</v>
      </c>
      <c r="N112" s="209">
        <v>1030</v>
      </c>
      <c r="O112" s="210">
        <f t="shared" si="10"/>
        <v>0</v>
      </c>
      <c r="P112">
        <f t="shared" si="11"/>
        <v>0</v>
      </c>
    </row>
    <row r="113" spans="1:16" ht="12.75">
      <c r="A113" s="213">
        <v>735</v>
      </c>
      <c r="B113" s="3" t="s">
        <v>1212</v>
      </c>
      <c r="C113" s="4" t="s">
        <v>1213</v>
      </c>
      <c r="D113" s="5" t="s">
        <v>1215</v>
      </c>
      <c r="G113" s="215" t="s">
        <v>161</v>
      </c>
      <c r="J113" s="207">
        <v>1030</v>
      </c>
      <c r="K113" s="211" t="s">
        <v>161</v>
      </c>
      <c r="L113" s="211" t="s">
        <v>1212</v>
      </c>
      <c r="M113" s="211">
        <f t="shared" si="9"/>
        <v>0</v>
      </c>
      <c r="N113" s="209">
        <v>1030</v>
      </c>
      <c r="O113" s="210">
        <f t="shared" si="10"/>
        <v>0</v>
      </c>
      <c r="P113">
        <f t="shared" si="11"/>
        <v>0</v>
      </c>
    </row>
    <row r="114" spans="1:16" ht="12.75">
      <c r="A114" s="213">
        <v>736</v>
      </c>
      <c r="B114" s="3" t="s">
        <v>1216</v>
      </c>
      <c r="C114" s="4" t="s">
        <v>1217</v>
      </c>
      <c r="D114" s="5" t="s">
        <v>1218</v>
      </c>
      <c r="G114" s="215" t="s">
        <v>161</v>
      </c>
      <c r="J114" s="207">
        <v>5</v>
      </c>
      <c r="K114" s="211" t="s">
        <v>161</v>
      </c>
      <c r="L114" s="211" t="s">
        <v>1216</v>
      </c>
      <c r="M114" s="211">
        <f t="shared" si="9"/>
        <v>0</v>
      </c>
      <c r="N114" s="209">
        <v>5</v>
      </c>
      <c r="O114" s="210">
        <f t="shared" si="10"/>
        <v>0</v>
      </c>
      <c r="P114">
        <f t="shared" si="11"/>
        <v>0</v>
      </c>
    </row>
    <row r="115" spans="1:16" ht="12.75">
      <c r="A115" s="213">
        <v>737</v>
      </c>
      <c r="B115" s="3" t="s">
        <v>1216</v>
      </c>
      <c r="C115" s="4" t="s">
        <v>1170</v>
      </c>
      <c r="D115" s="5" t="s">
        <v>1219</v>
      </c>
      <c r="G115" s="215" t="s">
        <v>1220</v>
      </c>
      <c r="J115" s="207">
        <v>93</v>
      </c>
      <c r="K115" s="211" t="s">
        <v>161</v>
      </c>
      <c r="L115" s="211" t="s">
        <v>1216</v>
      </c>
      <c r="M115" s="211">
        <f t="shared" si="9"/>
        <v>0</v>
      </c>
      <c r="N115" s="209">
        <v>93</v>
      </c>
      <c r="O115" s="210">
        <f t="shared" si="10"/>
        <v>0</v>
      </c>
      <c r="P115">
        <f t="shared" si="11"/>
        <v>0</v>
      </c>
    </row>
    <row r="116" spans="11:15" ht="12.75">
      <c r="K116" s="212"/>
      <c r="L116" s="212"/>
      <c r="M116" s="212"/>
      <c r="N116" s="212"/>
      <c r="O116" s="212"/>
    </row>
    <row r="117" spans="11:15" ht="12.75">
      <c r="K117" s="212"/>
      <c r="L117" s="212"/>
      <c r="M117" s="213" t="s">
        <v>1221</v>
      </c>
      <c r="N117" s="214">
        <f>SUM(P8:P115)</f>
        <v>0</v>
      </c>
      <c r="O117" s="214">
        <f>SUM(O8:O115)</f>
        <v>0</v>
      </c>
    </row>
    <row r="118" spans="13:15" ht="12.75">
      <c r="M118" s="213" t="s">
        <v>1222</v>
      </c>
      <c r="O118" s="213">
        <f>IF(N117&lt;&gt;0,O118/N118,0)</f>
        <v>0</v>
      </c>
    </row>
    <row r="119" spans="11:15" ht="12.75">
      <c r="K119" s="212"/>
      <c r="L119" s="212"/>
      <c r="M119" s="212"/>
      <c r="N119" s="212"/>
      <c r="O119" s="212"/>
    </row>
    <row r="120" spans="11:15" ht="12.75">
      <c r="K120" s="212"/>
      <c r="L120" s="212"/>
      <c r="M120" s="213" t="s">
        <v>1158</v>
      </c>
      <c r="N120" s="214">
        <f>FattureTempi!AG208</f>
        <v>214738.01000000004</v>
      </c>
      <c r="O120" s="214">
        <f>FattureTempi!AH208</f>
        <v>-2626632.640000001</v>
      </c>
    </row>
    <row r="121" spans="13:15" ht="12.75">
      <c r="M121" s="214" t="s">
        <v>1159</v>
      </c>
      <c r="O121" s="214">
        <f>FattureTempi!AH209</f>
        <v>-12.231801160865748</v>
      </c>
    </row>
    <row r="122" spans="11:15" ht="12.75">
      <c r="K122" s="212"/>
      <c r="L122" s="212"/>
      <c r="M122" s="212"/>
      <c r="N122" s="212"/>
      <c r="O122" s="212"/>
    </row>
    <row r="123" spans="11:15" ht="12.75">
      <c r="K123" s="212"/>
      <c r="L123" s="212"/>
      <c r="M123" s="216" t="s">
        <v>1223</v>
      </c>
      <c r="N123" s="217">
        <f>N120+N117</f>
        <v>214738.01000000004</v>
      </c>
      <c r="O123" s="217">
        <f>O120+O117</f>
        <v>-2626632.640000001</v>
      </c>
    </row>
    <row r="124" spans="13:15" ht="36">
      <c r="M124" s="218" t="s">
        <v>1224</v>
      </c>
      <c r="N124" s="219"/>
      <c r="O124" s="217">
        <f>(O123/N123)</f>
        <v>-12.231801160865748</v>
      </c>
    </row>
    <row r="125" ht="12.75">
      <c r="O125" s="135"/>
    </row>
    <row r="126" spans="9:10" ht="12.75">
      <c r="I126" s="6"/>
      <c r="J12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68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76" t="s">
        <v>103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71" t="s">
        <v>102</v>
      </c>
      <c r="B5" s="272"/>
      <c r="C5" s="187" t="s">
        <v>101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80" t="s">
        <v>100</v>
      </c>
      <c r="O5" s="281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61" t="s">
        <v>99</v>
      </c>
      <c r="B7" s="265"/>
      <c r="C7" s="164">
        <f>Debiti!G6</f>
        <v>0</v>
      </c>
      <c r="D7" s="162"/>
      <c r="E7" s="285" t="s">
        <v>113</v>
      </c>
      <c r="F7" s="286"/>
      <c r="G7" s="286"/>
      <c r="H7" s="97"/>
      <c r="I7" s="183"/>
      <c r="J7" s="182"/>
      <c r="K7" s="97"/>
      <c r="L7" s="173"/>
      <c r="M7" s="181"/>
      <c r="N7" s="280" t="s">
        <v>98</v>
      </c>
      <c r="O7" s="281"/>
      <c r="P7" s="281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73" t="s">
        <v>97</v>
      </c>
      <c r="B9" s="279"/>
      <c r="C9" s="174">
        <f>ElencoFatture!O6</f>
        <v>0</v>
      </c>
      <c r="D9" s="175"/>
      <c r="E9" s="273" t="s">
        <v>91</v>
      </c>
      <c r="F9" s="274" t="s">
        <v>96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73" t="s">
        <v>95</v>
      </c>
      <c r="B10" s="27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73" t="s">
        <v>94</v>
      </c>
      <c r="B11" s="275"/>
      <c r="C11" s="174">
        <f>ElencoFatture!O8</f>
        <v>0</v>
      </c>
      <c r="D11" s="175"/>
      <c r="E11" s="273" t="s">
        <v>91</v>
      </c>
      <c r="F11" s="279"/>
      <c r="G11" s="174">
        <f>C11/100*5</f>
        <v>0</v>
      </c>
      <c r="H11" s="162"/>
      <c r="I11" s="284"/>
      <c r="J11" s="284"/>
      <c r="K11" s="97"/>
      <c r="L11" s="173"/>
      <c r="M11" s="160"/>
      <c r="N11" s="280" t="s">
        <v>93</v>
      </c>
      <c r="O11" s="281"/>
      <c r="P11" s="281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61" t="s">
        <v>92</v>
      </c>
      <c r="B13" s="262"/>
      <c r="C13" s="164">
        <f>C11</f>
        <v>0</v>
      </c>
      <c r="D13" s="172"/>
      <c r="E13" s="261" t="s">
        <v>91</v>
      </c>
      <c r="F13" s="262"/>
      <c r="G13" s="163">
        <f>C13/100*5</f>
        <v>0</v>
      </c>
      <c r="H13" s="162"/>
      <c r="I13" s="266" t="s">
        <v>90</v>
      </c>
      <c r="J13" s="267"/>
      <c r="L13" s="161" t="str">
        <f>IF(ROUND(C7,2)&lt;=ROUND(G13,2),"SI","NO")</f>
        <v>SI</v>
      </c>
      <c r="M13" s="160"/>
      <c r="N13" s="282" t="s">
        <v>89</v>
      </c>
      <c r="O13" s="283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61" t="s">
        <v>88</v>
      </c>
      <c r="B15" s="265"/>
      <c r="C15" s="164">
        <v>0</v>
      </c>
      <c r="D15" s="97"/>
      <c r="E15" s="261" t="s">
        <v>87</v>
      </c>
      <c r="F15" s="262"/>
      <c r="G15" s="163">
        <f>IF(OR(C15=0,C15="0,00"),0,C7/C15)</f>
        <v>0</v>
      </c>
      <c r="H15" s="162"/>
      <c r="I15" s="266" t="s">
        <v>86</v>
      </c>
      <c r="J15" s="267"/>
      <c r="L15" s="161" t="str">
        <f>IF(G15&lt;=0.9,"SI","NO")</f>
        <v>SI</v>
      </c>
      <c r="M15" s="160"/>
      <c r="N15" s="282" t="s">
        <v>85</v>
      </c>
      <c r="O15" s="283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63" t="s">
        <v>84</v>
      </c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</row>
    <row r="19" spans="1:13" ht="15">
      <c r="A19" s="264" t="s">
        <v>83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 ht="15">
      <c r="A20" s="260" t="s">
        <v>82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</row>
    <row r="21" spans="1:13" ht="15">
      <c r="A21" s="158" t="s">
        <v>81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60" t="s">
        <v>80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</row>
    <row r="23" spans="1:13" ht="15">
      <c r="A23" s="260" t="s">
        <v>79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</row>
    <row r="24" spans="1:13" ht="15">
      <c r="A24" s="260" t="s">
        <v>78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</row>
    <row r="25" spans="1:13" ht="15">
      <c r="A25" s="260" t="s">
        <v>77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</row>
    <row r="26" spans="1:13" ht="15">
      <c r="A26" s="157" t="s">
        <v>76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75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76" t="s">
        <v>72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1" t="s">
        <v>73</v>
      </c>
      <c r="B5" s="287"/>
      <c r="C5" s="287"/>
      <c r="D5" s="287"/>
      <c r="E5" s="287"/>
      <c r="F5" s="288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1" t="s">
        <v>74</v>
      </c>
      <c r="B6" s="287"/>
      <c r="C6" s="287"/>
      <c r="D6" s="287"/>
      <c r="E6" s="287"/>
      <c r="F6" s="287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8" t="s">
        <v>14</v>
      </c>
      <c r="B8" s="252"/>
      <c r="C8" s="253"/>
      <c r="D8" s="228" t="s">
        <v>15</v>
      </c>
      <c r="E8" s="252"/>
      <c r="F8" s="252"/>
      <c r="G8" s="252"/>
      <c r="H8" s="252"/>
      <c r="I8" s="252"/>
      <c r="J8" s="252"/>
      <c r="K8" s="253"/>
      <c r="L8" s="228" t="s">
        <v>16</v>
      </c>
      <c r="M8" s="252"/>
      <c r="N8" s="253"/>
      <c r="O8" s="228" t="s">
        <v>1</v>
      </c>
      <c r="P8" s="252"/>
      <c r="Q8" s="252"/>
      <c r="R8" s="228" t="s">
        <v>17</v>
      </c>
      <c r="S8" s="253"/>
      <c r="T8" s="228" t="s">
        <v>18</v>
      </c>
      <c r="U8" s="252"/>
      <c r="V8" s="252"/>
      <c r="W8" s="253"/>
      <c r="X8" s="228" t="s">
        <v>19</v>
      </c>
      <c r="Y8" s="252"/>
      <c r="Z8" s="25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44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/>
    </row>
    <row r="2" s="97" customFormat="1" ht="15" customHeight="1"/>
    <row r="3" spans="1:17" s="90" customFormat="1" ht="22.5" customHeight="1">
      <c r="A3" s="293" t="s">
        <v>112</v>
      </c>
      <c r="B3" s="293"/>
      <c r="C3" s="293"/>
      <c r="D3" s="293"/>
      <c r="E3" s="293"/>
      <c r="F3" s="293"/>
      <c r="G3" s="293"/>
      <c r="H3" s="293"/>
      <c r="I3" s="293"/>
      <c r="J3" s="294"/>
      <c r="K3" s="294"/>
      <c r="L3" s="294"/>
      <c r="M3" s="294"/>
      <c r="N3" s="294"/>
      <c r="O3" s="294"/>
      <c r="P3" s="294"/>
      <c r="Q3" s="152"/>
    </row>
    <row r="4" spans="1:17" s="90" customFormat="1" ht="15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2"/>
      <c r="Q4" s="152"/>
    </row>
    <row r="5" spans="1:17" s="90" customFormat="1" ht="22.5" customHeight="1">
      <c r="A5" s="298" t="s">
        <v>111</v>
      </c>
      <c r="B5" s="298"/>
      <c r="C5" s="298"/>
      <c r="D5" s="298"/>
      <c r="E5" s="298"/>
      <c r="F5" s="298"/>
      <c r="G5" s="298"/>
      <c r="H5" s="298"/>
      <c r="I5" s="299"/>
      <c r="J5" s="206" t="s">
        <v>110</v>
      </c>
      <c r="K5" s="151"/>
      <c r="L5" s="151"/>
      <c r="M5" s="151"/>
      <c r="N5" s="151"/>
      <c r="O5" s="151"/>
      <c r="P5" s="205"/>
      <c r="Q5" s="152"/>
    </row>
    <row r="6" spans="3:16" s="90" customFormat="1" ht="22.5" customHeight="1">
      <c r="C6" s="306" t="s">
        <v>97</v>
      </c>
      <c r="D6" s="307"/>
      <c r="E6" s="307"/>
      <c r="F6" s="307"/>
      <c r="G6" s="308"/>
      <c r="H6" s="199">
        <v>0</v>
      </c>
      <c r="I6" s="203"/>
      <c r="J6" s="304" t="s">
        <v>97</v>
      </c>
      <c r="K6" s="304"/>
      <c r="L6" s="304"/>
      <c r="M6" s="304"/>
      <c r="N6" s="305"/>
      <c r="O6" s="204">
        <v>0</v>
      </c>
      <c r="P6" s="203"/>
    </row>
    <row r="7" spans="3:16" s="90" customFormat="1" ht="22.5" customHeight="1">
      <c r="C7" s="306" t="s">
        <v>95</v>
      </c>
      <c r="D7" s="307"/>
      <c r="E7" s="307"/>
      <c r="F7" s="307"/>
      <c r="G7" s="200"/>
      <c r="H7" s="199">
        <v>0</v>
      </c>
      <c r="I7" s="201"/>
      <c r="J7" s="302" t="s">
        <v>95</v>
      </c>
      <c r="K7" s="302"/>
      <c r="L7" s="302"/>
      <c r="M7" s="302"/>
      <c r="N7" s="303"/>
      <c r="O7" s="202">
        <v>0</v>
      </c>
      <c r="P7" s="201"/>
    </row>
    <row r="8" spans="3:16" s="90" customFormat="1" ht="22.5" customHeight="1">
      <c r="C8" s="306" t="s">
        <v>94</v>
      </c>
      <c r="D8" s="307"/>
      <c r="E8" s="307"/>
      <c r="F8" s="307"/>
      <c r="G8" s="200"/>
      <c r="H8" s="199">
        <f>H6-H7</f>
        <v>0</v>
      </c>
      <c r="I8" s="197"/>
      <c r="J8" s="300" t="s">
        <v>94</v>
      </c>
      <c r="K8" s="300"/>
      <c r="L8" s="300"/>
      <c r="M8" s="300"/>
      <c r="N8" s="30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5" t="s">
        <v>109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7"/>
    </row>
    <row r="11" spans="1:16" s="90" customFormat="1" ht="22.5" customHeight="1">
      <c r="A11" s="228" t="s">
        <v>14</v>
      </c>
      <c r="B11" s="253"/>
      <c r="C11" s="228" t="s">
        <v>15</v>
      </c>
      <c r="D11" s="252"/>
      <c r="E11" s="252"/>
      <c r="F11" s="252"/>
      <c r="G11" s="252"/>
      <c r="H11" s="252"/>
      <c r="I11" s="253"/>
      <c r="J11" s="228" t="s">
        <v>1</v>
      </c>
      <c r="K11" s="253"/>
      <c r="L11" s="150"/>
      <c r="M11" s="228" t="s">
        <v>64</v>
      </c>
      <c r="N11" s="252"/>
      <c r="O11" s="252"/>
      <c r="P11" s="253"/>
    </row>
    <row r="12" spans="1:16" ht="36" customHeight="1">
      <c r="A12" s="104" t="s">
        <v>21</v>
      </c>
      <c r="B12" s="191" t="s">
        <v>108</v>
      </c>
      <c r="C12" s="104" t="s">
        <v>24</v>
      </c>
      <c r="D12" s="105" t="s">
        <v>25</v>
      </c>
      <c r="E12" s="190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 Piccinini</cp:lastModifiedBy>
  <cp:lastPrinted>2015-01-23T09:39:52Z</cp:lastPrinted>
  <dcterms:created xsi:type="dcterms:W3CDTF">1996-11-05T10:16:36Z</dcterms:created>
  <dcterms:modified xsi:type="dcterms:W3CDTF">2022-10-21T13:05:06Z</dcterms:modified>
  <cp:category/>
  <cp:version/>
  <cp:contentType/>
  <cp:contentStatus/>
</cp:coreProperties>
</file>