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'FattureTempi'!$A$1:$AI$188</definedName>
  </definedNames>
  <calcPr fullCalcOnLoad="1"/>
</workbook>
</file>

<file path=xl/sharedStrings.xml><?xml version="1.0" encoding="utf-8"?>
<sst xmlns="http://schemas.openxmlformats.org/spreadsheetml/2006/main" count="2109" uniqueCount="527">
  <si>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</si>
  <si>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</si>
  <si>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</si>
  <si>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</si>
  <si>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</si>
  <si>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</si>
  <si>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</si>
  <si>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</si>
  <si>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</si>
  <si>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</si>
  <si>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</si>
  <si>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</si>
  <si>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</si>
  <si>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</si>
  <si>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</si>
  <si>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</si>
  <si>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</si>
  <si>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</si>
  <si>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</si>
  <si>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</si>
  <si>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</si>
  <si>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</si>
  <si>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</si>
  <si>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</si>
  <si>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</si>
  <si>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</si>
  <si>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</si>
  <si>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</si>
  <si>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</si>
  <si>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</si>
  <si>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</si>
  <si>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</si>
  <si>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</si>
  <si>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</si>
  <si>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</si>
  <si>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</si>
  <si>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</si>
  <si>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</si>
  <si>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</si>
  <si>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</si>
  <si>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</si>
  <si>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</si>
  <si>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</si>
  <si>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</si>
  <si>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</si>
  <si>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</si>
  <si>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</si>
  <si>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</si>
  <si>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</si>
  <si>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</si>
  <si>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</si>
  <si>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</si>
  <si>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</si>
  <si>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</si>
  <si>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</si>
  <si>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</si>
  <si>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</si>
  <si>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</si>
  <si>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</si>
  <si>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</si>
  <si>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</si>
  <si>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</si>
  <si>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</si>
  <si>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</si>
  <si>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</si>
  <si>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</si>
  <si>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</si>
  <si>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</si>
  <si>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</si>
  <si>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</si>
  <si>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</si>
  <si>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</si>
  <si>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</si>
  <si>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Salussola</t>
  </si>
  <si>
    <t>Tempestività dei Pagamenti - Elenco Fatture Pagate - Periodo 01/04/2020 - 30/06/2020</t>
  </si>
  <si>
    <t>06/03/2020</t>
  </si>
  <si>
    <t>0000320/PA</t>
  </si>
  <si>
    <t>25/02/2020</t>
  </si>
  <si>
    <t>gestione ordinaria discarica Masserano - conguaglio 2019</t>
  </si>
  <si>
    <t>SI</t>
  </si>
  <si>
    <t/>
  </si>
  <si>
    <t>26/02/2020</t>
  </si>
  <si>
    <t>S.E.A.B. SOCIETA' ECOLOGICA AREA BIELLESE S.P.A.</t>
  </si>
  <si>
    <t>02132350022</t>
  </si>
  <si>
    <t>sindaco</t>
  </si>
  <si>
    <t>23/04/2020</t>
  </si>
  <si>
    <t>27/03/2020</t>
  </si>
  <si>
    <t>24/04/2020</t>
  </si>
  <si>
    <t>155</t>
  </si>
  <si>
    <t>28/02/2020</t>
  </si>
  <si>
    <t>RIPARAZIONE E MANUTENZIONE CALDAIA A GAS MUNICIPIO</t>
  </si>
  <si>
    <t>Z982C0473F</t>
  </si>
  <si>
    <t>29/02/2020</t>
  </si>
  <si>
    <t>SCAGLIA s.n.c. di fratelli Scaglia</t>
  </si>
  <si>
    <t>01451820029</t>
  </si>
  <si>
    <t>08/04/2020</t>
  </si>
  <si>
    <t>29/03/2020</t>
  </si>
  <si>
    <t>09/04/2020</t>
  </si>
  <si>
    <t>BPA2020000177</t>
  </si>
  <si>
    <t>29/01/2020</t>
  </si>
  <si>
    <t>bollettazione acqua fontana chiesa Vigellio (via Dante 16 ora 29/B) dal 5/7/2018 al 31/12/2019</t>
  </si>
  <si>
    <t>05/03/2020</t>
  </si>
  <si>
    <t>SERVIZIO IDRICO INTEGRATO S.P.A.</t>
  </si>
  <si>
    <t>01985420023</t>
  </si>
  <si>
    <t>94005970028</t>
  </si>
  <si>
    <t>04/04/2020</t>
  </si>
  <si>
    <t>BPA2020000180</t>
  </si>
  <si>
    <t>bollettazione acqua museo 13/6 - 31/12/2019</t>
  </si>
  <si>
    <t>BPA2020000179</t>
  </si>
  <si>
    <t>BPA2020000279</t>
  </si>
  <si>
    <t>bollettazione acqua fontana via Capoluogo (via Vialardi) 12/6 - 31/12/2019</t>
  </si>
  <si>
    <t>BPA2020000570</t>
  </si>
  <si>
    <t>bollettazione acqua CONTATORE NUOVO fontana p.za C.Nani a tutto il 31/12/2019</t>
  </si>
  <si>
    <t>BPA2020000569</t>
  </si>
  <si>
    <t>bollettazione acqua CONTATORE NUOVO via Duca d'Aosta a tutto il 31/12/2019</t>
  </si>
  <si>
    <t>BPA2020000580</t>
  </si>
  <si>
    <t>bollettazione acqua ex scuola Vigellio via Dante 18 a tutto il 31/12/2019</t>
  </si>
  <si>
    <t>BPA2020000178</t>
  </si>
  <si>
    <t>bollettazione acqua ex scuola S.Secondo a tutto il 31/12/2019</t>
  </si>
  <si>
    <t>BPA2020000185</t>
  </si>
  <si>
    <t>bollettazione acqua ex scuola Via Sorelle Bona a tutto il 31/12/2019</t>
  </si>
  <si>
    <t>BPA2020000181</t>
  </si>
  <si>
    <t>bollettazione acqua polivalente a tutto il 31/12/2019</t>
  </si>
  <si>
    <t>BPA2020000182</t>
  </si>
  <si>
    <t>bollettazione acqua campo sportivo a tutto il 31/12/2019</t>
  </si>
  <si>
    <t>BPA2020000184</t>
  </si>
  <si>
    <t>bollettazione acqua palestra a tutto il 31/12/2019</t>
  </si>
  <si>
    <t>BPA2020000186</t>
  </si>
  <si>
    <t>bollettazione acqua scuola secondaria a tutto il 31/12/2019</t>
  </si>
  <si>
    <t>BPA2020000183</t>
  </si>
  <si>
    <t>bollettazione acqua scuola primaria a tutto il 31/12/2019</t>
  </si>
  <si>
    <t>BPA2020000176</t>
  </si>
  <si>
    <t>bollettazione acqua Municipio a tutto il 31/12/2019</t>
  </si>
  <si>
    <t>BPA2020000572</t>
  </si>
  <si>
    <t>bollettazione acqua CIMITERI a tutto il 31/12/2019 S.SECONDO</t>
  </si>
  <si>
    <t>BPA2020000573</t>
  </si>
  <si>
    <t>bollettazione acqua CIMITERI a tutto il 31/12/2019 CAPOLUOGO</t>
  </si>
  <si>
    <t>BPA2020000577</t>
  </si>
  <si>
    <t>bollettazione acqua CIMITERI a tutto il 31/12/2019 ARRO</t>
  </si>
  <si>
    <t>BPA2020000582</t>
  </si>
  <si>
    <t>bollettazione acqua CIMITERI a tutto il 31/12/2019 VIGELLIO</t>
  </si>
  <si>
    <t>BPA2020000583</t>
  </si>
  <si>
    <t>bollettazione acqua fontane NUOVI CONTATORI a tutto il 31/12/2019   VIA RIVETTE 25</t>
  </si>
  <si>
    <t>BPA2020000576</t>
  </si>
  <si>
    <t>bollettazione acqua fontane NUOVI CONTATORI a tutto il 31/12/2019   VIA ZIMONE 11 BAGNI PRELLE</t>
  </si>
  <si>
    <t>BPA2020000579</t>
  </si>
  <si>
    <t>bollettazione acqua fontane NUOVI CONTATORI a tutto il 31/12/2019   VIA VIGELLIO 2</t>
  </si>
  <si>
    <t>BPA2020000574</t>
  </si>
  <si>
    <t>bollettazione acqua fontane NUOVI CONTATORI a tutto il 31/12/2019   NUCLEO BRIANCO 16</t>
  </si>
  <si>
    <t>BPA2020000571</t>
  </si>
  <si>
    <t>bollettazione acqua fontane NUOVI CONTATORI a tutto il 31/12/2019   VIA ROPPOLO 16</t>
  </si>
  <si>
    <t>BPA2020000578</t>
  </si>
  <si>
    <t>bollettazione acqua fontane NUOVI CONTATORI a tutto il 31/12/2019   PIAZZA GIBELLATO</t>
  </si>
  <si>
    <t>BPA2020000567</t>
  </si>
  <si>
    <t>bollettazione acqua fontane NUOVI CONTATORI a tutto il 31/12/2019   PIAZZA IX MARZO</t>
  </si>
  <si>
    <t>BPA2020000581</t>
  </si>
  <si>
    <t>bollettazione acqua fontane NUOVI CONTATORI a tutto il 31/12/2019   PARCO GIOCHI VIA DANTE 50</t>
  </si>
  <si>
    <t>BPA2020000584</t>
  </si>
  <si>
    <t>bollettazione acqua fontane NUOVI CONTATORI a tutto il 31/12/2019   PIAZZA MARELLI</t>
  </si>
  <si>
    <t>BPA2020000575</t>
  </si>
  <si>
    <t>bollettazione acqua fontane NUOVI CONTATORI a tutto il 31/12/2019   VIA MARTIRI 2</t>
  </si>
  <si>
    <t>BPA2020000568</t>
  </si>
  <si>
    <t>bollettazione acqua fontane NUOVI CONTATORI a tutto il 31/12/2019   VIA Q.SELLA 8</t>
  </si>
  <si>
    <t>BPA2020000678</t>
  </si>
  <si>
    <t>NOTA DI CREDITO CONGUAGLI VARI</t>
  </si>
  <si>
    <t>14/02/2020</t>
  </si>
  <si>
    <t>14/03/2020</t>
  </si>
  <si>
    <t>07/03/2020</t>
  </si>
  <si>
    <t>38</t>
  </si>
  <si>
    <t>Aggiornamento banca dati IMU acconto 2020</t>
  </si>
  <si>
    <t>Z1E21E4EB2</t>
  </si>
  <si>
    <t>02/03/2020</t>
  </si>
  <si>
    <t>STAT SERVIZI srl</t>
  </si>
  <si>
    <t>10319040969</t>
  </si>
  <si>
    <t>servizi finanziari</t>
  </si>
  <si>
    <t>31/03/2020</t>
  </si>
  <si>
    <t>16/03/2020</t>
  </si>
  <si>
    <t>2030006805</t>
  </si>
  <si>
    <t>gestione impianti mese di FEBBRAIO</t>
  </si>
  <si>
    <t>307464092F</t>
  </si>
  <si>
    <t>03/03/2020</t>
  </si>
  <si>
    <t>ENEL SOLE S.r.l.</t>
  </si>
  <si>
    <t>05999811002</t>
  </si>
  <si>
    <t>02322600541</t>
  </si>
  <si>
    <t>02/04/2020</t>
  </si>
  <si>
    <t>0000427/PA</t>
  </si>
  <si>
    <t>servizio igiene urbana  FEBBRAIO 2020</t>
  </si>
  <si>
    <t>05/04/2020</t>
  </si>
  <si>
    <t>202000001217</t>
  </si>
  <si>
    <t>scodellamento mensa scolastica: 3,5 h/die alla primaria e 1,5 h/die secondaria</t>
  </si>
  <si>
    <t>ZDA29AA357</t>
  </si>
  <si>
    <t>LAVORINT S.P.A.</t>
  </si>
  <si>
    <t>06961760722</t>
  </si>
  <si>
    <t>18/03/2020</t>
  </si>
  <si>
    <t>147</t>
  </si>
  <si>
    <t>fornitura 1447 pasti per mensa scolastica febbraio 2020</t>
  </si>
  <si>
    <t>7964460050</t>
  </si>
  <si>
    <t>11/03/2020</t>
  </si>
  <si>
    <t>RISTORO BIELLESE snc</t>
  </si>
  <si>
    <t>01241460029</t>
  </si>
  <si>
    <t>49PA</t>
  </si>
  <si>
    <t>ACQUISTO MATERIALE PER DEFIBRILLATORE - AFFIDAMENTO DIRETTO</t>
  </si>
  <si>
    <t>Z072C4C092</t>
  </si>
  <si>
    <t>10/03/2020</t>
  </si>
  <si>
    <t>SUNNEXT S.R.L.</t>
  </si>
  <si>
    <t>07394350966</t>
  </si>
  <si>
    <t>000359-0C3 P</t>
  </si>
  <si>
    <t>pre/post scuola FEBBRAIO 2020</t>
  </si>
  <si>
    <t>ZA729B0A45</t>
  </si>
  <si>
    <t>EUROTREND Assistenza cooperativa sociale s.c.r.l.</t>
  </si>
  <si>
    <t>01914840028</t>
  </si>
  <si>
    <t>000360-0C3 P</t>
  </si>
  <si>
    <t>pulizia uffici comunali FEBBRAIO 2020</t>
  </si>
  <si>
    <t>Z022A0EBEB</t>
  </si>
  <si>
    <t>000596</t>
  </si>
  <si>
    <t>AFFIDAMENTO SERVIZIO DI ASSISTENZA TECNICA ANNUALE AL SOFTWARE DI GESTIONE DELLE SANZIONI AL CODICE DELLA STRADA DENOMINATO "POLICITY"</t>
  </si>
  <si>
    <t>Z592BF4DE5</t>
  </si>
  <si>
    <t>OPEN SOFTWARE S.R.L.</t>
  </si>
  <si>
    <t>02810000279</t>
  </si>
  <si>
    <t>polizia urbana</t>
  </si>
  <si>
    <t>000881</t>
  </si>
  <si>
    <t>gestione delle sanzioni al CdS x stampa - postalizzazione - rendicontazione verbali 91 + 49 PEC</t>
  </si>
  <si>
    <t>ZD11D70D47</t>
  </si>
  <si>
    <t>12/03/2020</t>
  </si>
  <si>
    <t>10/04/2020</t>
  </si>
  <si>
    <t>19/PA/2020</t>
  </si>
  <si>
    <t>ACQUISTO TONER UFFICIO POLIZIA LOCALE: n.1 SPC252HE  e n.2 Brother compatibile</t>
  </si>
  <si>
    <t>ZBE2C63E46</t>
  </si>
  <si>
    <t>MANITOBA G.G. s.r.l.</t>
  </si>
  <si>
    <t>01525590020</t>
  </si>
  <si>
    <t>15/04/2020</t>
  </si>
  <si>
    <t>8A00167306</t>
  </si>
  <si>
    <t>09/03/2020</t>
  </si>
  <si>
    <t>bolletta linea internet uffici  0161998370  2.BIM</t>
  </si>
  <si>
    <t>Z140E3A2A6</t>
  </si>
  <si>
    <t>17/03/2020</t>
  </si>
  <si>
    <t>TELECOM ITALIA SPA</t>
  </si>
  <si>
    <t>00488410010</t>
  </si>
  <si>
    <t>8A00166457</t>
  </si>
  <si>
    <t>2BIM 2020</t>
  </si>
  <si>
    <t>8A00167657</t>
  </si>
  <si>
    <t>8A00167309</t>
  </si>
  <si>
    <t>8A00165827</t>
  </si>
  <si>
    <t>bollette telefoni fissi scuola secondaria linea 0161998150 2.BIM</t>
  </si>
  <si>
    <t>31PA</t>
  </si>
  <si>
    <t>incarico assolvimento obblighi previsti dal Regolamento UE n.2016/679</t>
  </si>
  <si>
    <t>Z29236467E</t>
  </si>
  <si>
    <t>LABOR SERVICE s.r.l. - Servizi Sicurezza e Qualità</t>
  </si>
  <si>
    <t>02171510031</t>
  </si>
  <si>
    <t>17/04/2020</t>
  </si>
  <si>
    <t>70549</t>
  </si>
  <si>
    <t>13/03/2020</t>
  </si>
  <si>
    <t>metano scuola secondaria (1.09.00690)  FEBBRAIO</t>
  </si>
  <si>
    <t>Z8E11750A4</t>
  </si>
  <si>
    <t>Blue Meta s.p.a. Unipersonale</t>
  </si>
  <si>
    <t>02971930165</t>
  </si>
  <si>
    <t>16/04/2020</t>
  </si>
  <si>
    <t>70550</t>
  </si>
  <si>
    <t>metano Sezione Primavera (1.09.00691)  FEBBRAIO</t>
  </si>
  <si>
    <t>70551</t>
  </si>
  <si>
    <t>metano scuola primaria  FEBBRAIO</t>
  </si>
  <si>
    <t>70552</t>
  </si>
  <si>
    <t>metano municipio FEBBRAIO</t>
  </si>
  <si>
    <t>70553</t>
  </si>
  <si>
    <t>metano palestra  FEBBRAIO</t>
  </si>
  <si>
    <t>70554</t>
  </si>
  <si>
    <t>metano salone polivalente  FEBBRAIO</t>
  </si>
  <si>
    <t>25/03/2020</t>
  </si>
  <si>
    <t>4PA</t>
  </si>
  <si>
    <t>Acquisto Bandiere per Municipio</t>
  </si>
  <si>
    <t>ZC22C4D494</t>
  </si>
  <si>
    <t>19/03/2020</t>
  </si>
  <si>
    <t>BONDA CLAUDIO  di E. e R. Bonda &amp; C. s.n.c.</t>
  </si>
  <si>
    <t>01497260024</t>
  </si>
  <si>
    <t>5PA</t>
  </si>
  <si>
    <t>ACQUISTO MATERIALE CARTOLERIA PER UFFICI AFFIDAMENTO DIRETTO</t>
  </si>
  <si>
    <t>ZE42C5A7B8</t>
  </si>
  <si>
    <t>45</t>
  </si>
  <si>
    <t>spese di tipografia e spedizione solleciti TARI</t>
  </si>
  <si>
    <t>Z00293B8AF</t>
  </si>
  <si>
    <t>CN20000068</t>
  </si>
  <si>
    <t>smaltimento rifiuti mese di GENN-FEBB tonn.38,70</t>
  </si>
  <si>
    <t>08686711FC</t>
  </si>
  <si>
    <t>21/03/2020</t>
  </si>
  <si>
    <t>A.S.R.A.B. spa</t>
  </si>
  <si>
    <t>01929160024</t>
  </si>
  <si>
    <t>19/04/2020</t>
  </si>
  <si>
    <t>137</t>
  </si>
  <si>
    <t>23/03/2020</t>
  </si>
  <si>
    <t>Servizio di manutenzione VERIFICA TRIMESTRALE FUNI/CATENE</t>
  </si>
  <si>
    <t>Z5B2796AD7</t>
  </si>
  <si>
    <t>24/03/2020</t>
  </si>
  <si>
    <t>CIMIT SERVICE s.n.c. di Mario Sferruzzi &amp; C.</t>
  </si>
  <si>
    <t>10845740017</t>
  </si>
  <si>
    <t>ufficio tecnico</t>
  </si>
  <si>
    <t>22/05/2020</t>
  </si>
  <si>
    <t>22/04/2020</t>
  </si>
  <si>
    <t>25/05/2020</t>
  </si>
  <si>
    <t>2020/1846/2</t>
  </si>
  <si>
    <t>Determina di Impegno n. 2 del 24/01/2019; Servizio di conservazione in outsourcing per l'anno 2020</t>
  </si>
  <si>
    <t>ZB926ACB41</t>
  </si>
  <si>
    <t>SISCOM S.P.A.</t>
  </si>
  <si>
    <t>01778000040</t>
  </si>
  <si>
    <t>3/PA</t>
  </si>
  <si>
    <t>INTERVENTO DI COPERTURA EDIFICI COMUNALI - AFFIDAMENTO DIRETTO</t>
  </si>
  <si>
    <t>Z062C6A0BB</t>
  </si>
  <si>
    <t>GAIO GLAUCO</t>
  </si>
  <si>
    <t>01739160024</t>
  </si>
  <si>
    <t>GAIGLC60A27L219P</t>
  </si>
  <si>
    <t>133446</t>
  </si>
  <si>
    <t>metano ex scuola Vigellio nov-dic-gen-feb</t>
  </si>
  <si>
    <t>133447</t>
  </si>
  <si>
    <t>metano ex scuola Arro  nov-dic-gen-feb</t>
  </si>
  <si>
    <t>133458</t>
  </si>
  <si>
    <t>metano Museo dell'Oro  nov-dic-gen-feb</t>
  </si>
  <si>
    <t>13/04/2020</t>
  </si>
  <si>
    <t>146042</t>
  </si>
  <si>
    <t>metano ex scuola S.Secondo 16/1 - 15/3</t>
  </si>
  <si>
    <t>25/04/2020</t>
  </si>
  <si>
    <t>0000522/PA</t>
  </si>
  <si>
    <t>26/03/2020</t>
  </si>
  <si>
    <t>servizio igiene urbana   MARZO 2020</t>
  </si>
  <si>
    <t>30/03/2020</t>
  </si>
  <si>
    <t>08/05/2020</t>
  </si>
  <si>
    <t>29/04/2020</t>
  </si>
  <si>
    <t>2030013132</t>
  </si>
  <si>
    <t>gestione impianti mese di MARZO</t>
  </si>
  <si>
    <t>01/04/2020</t>
  </si>
  <si>
    <t>30/04/2020</t>
  </si>
  <si>
    <t>001327</t>
  </si>
  <si>
    <t>gestione delle sanzioni al CdS x stampa - postalizzazione - rendicontazione verbali - 46 NORMALI + 12 PEC</t>
  </si>
  <si>
    <t>01/05/2020</t>
  </si>
  <si>
    <t>21/PA/2020</t>
  </si>
  <si>
    <t>06/04/2020</t>
  </si>
  <si>
    <t>costo copia multifunzione colore 1°trim.2020</t>
  </si>
  <si>
    <t>Z0A1EA02E3</t>
  </si>
  <si>
    <t>07/04/2020</t>
  </si>
  <si>
    <t>06/05/2020</t>
  </si>
  <si>
    <t>84 DE</t>
  </si>
  <si>
    <t>MANUTENZIONE SCUOLABUS IVECO - AFFIDAMENTO DIRETTO</t>
  </si>
  <si>
    <t>ZF62C94B1D</t>
  </si>
  <si>
    <t>03/04/2020</t>
  </si>
  <si>
    <t>TUTTO DIESEL  di Cantono &amp; C. s.a.s.</t>
  </si>
  <si>
    <t>00448640029</t>
  </si>
  <si>
    <t>02/05/2020</t>
  </si>
  <si>
    <t>0000026/PA</t>
  </si>
  <si>
    <t>canone illuminazione pubblica anno 2019 - quota parte</t>
  </si>
  <si>
    <t>28/03/2020</t>
  </si>
  <si>
    <t>ENER.BIT srl</t>
  </si>
  <si>
    <t>02267460026</t>
  </si>
  <si>
    <t>26/04/2020</t>
  </si>
  <si>
    <t>canone illuminazione pubblica anno 2019 quota parte</t>
  </si>
  <si>
    <t>1020076205</t>
  </si>
  <si>
    <t>spese di spedizione verbali di contestazione CdS - CIG ZB71D56F60   mese di FEBBRAIO</t>
  </si>
  <si>
    <t>NO</t>
  </si>
  <si>
    <t>ZB71D56F60</t>
  </si>
  <si>
    <t>POSTE ITALIANE  s.p.a.</t>
  </si>
  <si>
    <t>01114601006</t>
  </si>
  <si>
    <t>97103880585</t>
  </si>
  <si>
    <t>07/05/2020</t>
  </si>
  <si>
    <t>CN20000146</t>
  </si>
  <si>
    <t>smaltimento rifiuti mese di MARZO tonn.22,66</t>
  </si>
  <si>
    <t>85PA/2020</t>
  </si>
  <si>
    <t>ACQUISTO DPI EMERGENZA COVID-19 PER AGENTI DI POLIZIA LOCALE - AFFIDAMENTO DIRETTO</t>
  </si>
  <si>
    <t>Z122C713DB</t>
  </si>
  <si>
    <t>LA ROCHELLE Laboratorio Artigiano di Pistono &amp; C. snc</t>
  </si>
  <si>
    <t>06315200011</t>
  </si>
  <si>
    <t>10/05/2020</t>
  </si>
  <si>
    <t>000548-0C3 P</t>
  </si>
  <si>
    <t>pulizia uffici comunali MARZO 2020</t>
  </si>
  <si>
    <t>11/04/2020</t>
  </si>
  <si>
    <t>VVA/20004273</t>
  </si>
  <si>
    <t>CANONI sett-dic.2019 + VISURE</t>
  </si>
  <si>
    <t>Z83274D43C</t>
  </si>
  <si>
    <t>INFOCAMERE società consortile di informatica delle Camere di Commercio Italiane</t>
  </si>
  <si>
    <t>02313821007</t>
  </si>
  <si>
    <t>09/05/2020</t>
  </si>
  <si>
    <t>CANONI genn-febb.2020 +  VISURE</t>
  </si>
  <si>
    <t>157450</t>
  </si>
  <si>
    <t>metano municipio MARZO</t>
  </si>
  <si>
    <t>21/04/2020</t>
  </si>
  <si>
    <t>20/05/2020</t>
  </si>
  <si>
    <t>157451</t>
  </si>
  <si>
    <t>metano palestra  MARZO</t>
  </si>
  <si>
    <t>157452</t>
  </si>
  <si>
    <t>metano salone polivalente MARZO</t>
  </si>
  <si>
    <t>157448</t>
  </si>
  <si>
    <t>metano Sezione Primavera (1.09.00691)   MARZO</t>
  </si>
  <si>
    <t>157447</t>
  </si>
  <si>
    <t>metano scuola secondaria (1.09.00690)  MARZO</t>
  </si>
  <si>
    <t>157449</t>
  </si>
  <si>
    <t>metano scuola primaria  MARZO</t>
  </si>
  <si>
    <t>7X01094033</t>
  </si>
  <si>
    <t>3BIM 2020</t>
  </si>
  <si>
    <t>ZF9140AC26</t>
  </si>
  <si>
    <t>7PA</t>
  </si>
  <si>
    <t>ACQUISTO MATERIALE CARTOLERIA PER UFFICI - AFFIDAMENTO DIRETTO</t>
  </si>
  <si>
    <t>Z3C2CC5E4D</t>
  </si>
  <si>
    <t>23/05/2020</t>
  </si>
  <si>
    <t>6 / 738 / 2020</t>
  </si>
  <si>
    <t>elaborazione paghe 1°trim. + comunicazione centro impiego</t>
  </si>
  <si>
    <t>Z412137894</t>
  </si>
  <si>
    <t>ALMA s.p.a.</t>
  </si>
  <si>
    <t>00572290047</t>
  </si>
  <si>
    <t>24/05/2020</t>
  </si>
  <si>
    <t>838</t>
  </si>
  <si>
    <t>28/04/2020</t>
  </si>
  <si>
    <t>ACQUISTO PRODOTTI PER IL DISERBO PER AREE VERDI - AFFIDAMENTO DIRETTO</t>
  </si>
  <si>
    <t>ZF72CBA950</t>
  </si>
  <si>
    <t>CEREALFARINE dei f.lli Perazzone SRL</t>
  </si>
  <si>
    <t>00369500020</t>
  </si>
  <si>
    <t>28/05/2020</t>
  </si>
  <si>
    <t>0000689/PA</t>
  </si>
  <si>
    <t>servizio igiene urbana  APRILE 2020</t>
  </si>
  <si>
    <t>29/05/2020</t>
  </si>
  <si>
    <t>2030019392</t>
  </si>
  <si>
    <t>gestione impianti mese di APRILE</t>
  </si>
  <si>
    <t>31/05/2020</t>
  </si>
  <si>
    <t>0027P.A.</t>
  </si>
  <si>
    <t>AFFIDAMENTO SERVIZIO SCUOLABUS PERIODO GENNAIO-GIUGNO 2020</t>
  </si>
  <si>
    <t>ZD62BD845F</t>
  </si>
  <si>
    <t>NUOVA VIVIANI s.r.l.</t>
  </si>
  <si>
    <t>01548970027</t>
  </si>
  <si>
    <t>0032P.A.</t>
  </si>
  <si>
    <t>STORNO SU FATTURA EMESSA ERRONEAMENTE</t>
  </si>
  <si>
    <t>823</t>
  </si>
  <si>
    <t>Fattura di vendita</t>
  </si>
  <si>
    <t>Z33278DBB2</t>
  </si>
  <si>
    <t>S.A.R.E.M.  s.r.l.</t>
  </si>
  <si>
    <t>02471380028</t>
  </si>
  <si>
    <t>30/05/2020</t>
  </si>
  <si>
    <t>2020/2208/2</t>
  </si>
  <si>
    <t>SUPPORTO REDAZIONE STATO PATRIMONIALE SEMPLIFICATO - AFFIDAMENTO DIRETTO</t>
  </si>
  <si>
    <t>Z4A2CB8F46</t>
  </si>
  <si>
    <t>27/05/2020</t>
  </si>
  <si>
    <t>12/05/2020</t>
  </si>
  <si>
    <t>73</t>
  </si>
  <si>
    <t>competenze per verifiche imposte IMU</t>
  </si>
  <si>
    <t>competenze per verifiche TASI quinquennio 2014-2018</t>
  </si>
  <si>
    <t>IMU conteggi e verifiche</t>
  </si>
  <si>
    <t>16/05/2020</t>
  </si>
  <si>
    <t>11</t>
  </si>
  <si>
    <t>PRIMO ELENCO PRATICHE DEFINITE (COMUNE DI SALUSSOLA /  SOMMA G. - POGGIO V. - TORTA M. - MARZANO M. - BURATTI C.)</t>
  </si>
  <si>
    <t>Comacchio avv. Francesca</t>
  </si>
  <si>
    <t>03367450248</t>
  </si>
  <si>
    <t>21/05/2020</t>
  </si>
  <si>
    <t>26/05/2020</t>
  </si>
  <si>
    <t>19/05/2020</t>
  </si>
  <si>
    <t>100047</t>
  </si>
  <si>
    <t>ACQUISTO CORONE D'ALLORO COMMEMORAZIONE 4 NOVEMBRE</t>
  </si>
  <si>
    <t>ZC52A6D079</t>
  </si>
  <si>
    <t>LA CITTA DELLE PIANTE E DEI FIORI SRL</t>
  </si>
  <si>
    <t>02663710024</t>
  </si>
  <si>
    <t>17/06/2020</t>
  </si>
  <si>
    <t>100048</t>
  </si>
  <si>
    <t>ACQUISTO CORONE ALLORO PER COMMEMORAZIONE ECCIDIO DI SALUSSOLA</t>
  </si>
  <si>
    <t>Z1C2C44DA2</t>
  </si>
  <si>
    <t>0034P.A.</t>
  </si>
  <si>
    <t>13/05/2020</t>
  </si>
  <si>
    <t>12/06/2020</t>
  </si>
  <si>
    <t>0044P.A.</t>
  </si>
  <si>
    <t>15/05/2020</t>
  </si>
  <si>
    <t>13/06/2020</t>
  </si>
  <si>
    <t>0035P.A.</t>
  </si>
  <si>
    <t>0045P.A.</t>
  </si>
  <si>
    <t>0038P.A.</t>
  </si>
  <si>
    <t>0043P.A.</t>
  </si>
  <si>
    <t>CN20000226</t>
  </si>
  <si>
    <t>smaltimento rifiuti mese di APRILE tonn.23,23</t>
  </si>
  <si>
    <t>08/06/2020</t>
  </si>
  <si>
    <t>06/06/2020</t>
  </si>
  <si>
    <t>09/06/2020</t>
  </si>
  <si>
    <t>202000003081</t>
  </si>
  <si>
    <t>scodellamento mensa scolastica:TIS in deroga mese di  aprile COVID-19</t>
  </si>
  <si>
    <t>11/05/2020</t>
  </si>
  <si>
    <t>2020/2817/2</t>
  </si>
  <si>
    <t>Vs. Ordine MEPA n. 4072310 del 22/12/2017; Attività di manutenzione e assistenza sul software Siscom. Periodo: anno 2020 -  Acconto</t>
  </si>
  <si>
    <t>Z51217BF2C</t>
  </si>
  <si>
    <t>10336</t>
  </si>
  <si>
    <t>ACQUISTO D.P.I. EMERGENZA COVID-19 PER UFFICI COMUNALI - AFFIDAMENTO DIRETTO</t>
  </si>
  <si>
    <t>Z052CDF223</t>
  </si>
  <si>
    <t>CANTELLO s.r.l.</t>
  </si>
  <si>
    <t>04610760011</t>
  </si>
  <si>
    <t>15/06/2020</t>
  </si>
  <si>
    <t>16/06/2020</t>
  </si>
  <si>
    <t>18/06/2020</t>
  </si>
  <si>
    <t>TOTALI FATTURE:</t>
  </si>
  <si>
    <t>IND. TEMPESTIVITA' FATTURE:</t>
  </si>
  <si>
    <t>Tempestività dei Pagamenti - Elenco Mandati senza Fatture - Periodo 01/04/2020 - 30/06/2020</t>
  </si>
  <si>
    <t>BANCA SELLA S.P.A.</t>
  </si>
  <si>
    <t>(MP) - COM4236665/00001-02/03 (CASSA)</t>
  </si>
  <si>
    <t>commissioni POS su incassi mensa febbraio</t>
  </si>
  <si>
    <t>CABRIO CARLO</t>
  </si>
  <si>
    <t>Indennità di funzione Sindaco</t>
  </si>
  <si>
    <t>Chioda Manuela</t>
  </si>
  <si>
    <t>Indennità di funzione Assessore</t>
  </si>
  <si>
    <t>POZZO VALTER</t>
  </si>
  <si>
    <t>Indennità di funzione Vice Sindaco</t>
  </si>
  <si>
    <t>Motorizzazione Civile C.E.D.</t>
  </si>
  <si>
    <t>canone anno 2020 servizio telematico di accesso agli archivi della Motorizzazione Civile CAPO XV - CAPITOLO 2459</t>
  </si>
  <si>
    <t>servizio telematico di accesso agli archivi della Motorizzazione Civile: N.309 visure del 1°trimestre 2020</t>
  </si>
  <si>
    <t>ECONOMO COMUNALE</t>
  </si>
  <si>
    <t>RIMBORSO ECONOMO (CASSA)</t>
  </si>
  <si>
    <t>ASSOCIAZIONE TURISTICA PRO LOCO DI SALUSSOLA</t>
  </si>
  <si>
    <t>Contributo alla Pro Loco di Salussola per l'approvigionamento di mascherine chirurgiche da distribuire alla popolazione</t>
  </si>
  <si>
    <t>REALE MUTUA Agenzia Biella</t>
  </si>
  <si>
    <t>PREMIO polizza RCA TRATTORINO TARGA BP272Z scad. 25/5  CIG Z9B23A1373</t>
  </si>
  <si>
    <t>Z9B23A1373</t>
  </si>
  <si>
    <t>CARLINO CARMEN - SEGRETARIO COMUNALE</t>
  </si>
  <si>
    <t>RIMBORSO DELLE SPESE DI VIAGGIO SOSTENUTE DAL SEGRETARIO COMUNALE PER RECARSI DALL'UNO ALL'ALTRO DEI COMUNI CONVENZIONATI. PERIODO 01.07.2019 -31.12.2019</t>
  </si>
  <si>
    <t>03/06/2020</t>
  </si>
  <si>
    <t>commissioni CIE maggio</t>
  </si>
  <si>
    <t>05/06/2020</t>
  </si>
  <si>
    <t>Società Cattolica Assicurazioni</t>
  </si>
  <si>
    <t>SINISTRO 0009008000053 rimborso somme anticipate alla Parrocchia S.Bartolomeo Vigellio - sentenza n.218/2016 Tribunale Biella</t>
  </si>
  <si>
    <t>10/06/2020</t>
  </si>
  <si>
    <t>20/06/2020</t>
  </si>
  <si>
    <t>rimborsi all'economo (CASSA) buono n.35</t>
  </si>
  <si>
    <t>rimborsi all'economo (CASSA) buono n.41 -parte</t>
  </si>
  <si>
    <t>22/06/2020</t>
  </si>
  <si>
    <t>30/06/2020</t>
  </si>
  <si>
    <t>RIMBORSO ALL'ECONOMO (CASSA) anticipato pagamento termoscanner</t>
  </si>
  <si>
    <t>RIMBORSO ALL'ECONOMO (CASSA)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</si>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</sst>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29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9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30" borderId="25" xfId="46" applyNumberFormat="1" applyFont="1" applyFill="1" applyBorder="1" applyAlignment="1" applyProtection="1">
      <alignment horizontal="left" vertical="center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17" fillId="31" borderId="25" xfId="46" applyNumberFormat="1" applyFont="1" applyFill="1" applyBorder="1" applyAlignment="1" applyProtection="1">
      <alignment horizontal="center" vertical="center"/>
      <protection/>
    </xf>
    <xf numFmtId="0" fontId="0" fillId="31" borderId="20" xfId="0" applyFill="1" applyBorder="1" applyAlignment="1">
      <alignment/>
    </xf>
    <xf numFmtId="0" fontId="0" fillId="31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3"/>
    </row>
    <row r="2" spans="1:12" s="62" customFormat="1" ht="22.5" customHeight="1">
      <c r="A2" s="184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96" t="s">
        <v>12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7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87" t="s">
        <v>55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7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89" t="s">
        <v>13</v>
      </c>
      <c r="AB4" s="190"/>
      <c r="AC4" s="190"/>
      <c r="AD4" s="190"/>
      <c r="AE4" s="190"/>
      <c r="AF4" s="190"/>
      <c r="AG4" s="191"/>
      <c r="AH4" s="32">
        <v>30</v>
      </c>
    </row>
    <row r="5" spans="1:34" s="15" customFormat="1" ht="22.5" customHeight="1">
      <c r="A5" s="187" t="s">
        <v>14</v>
      </c>
      <c r="B5" s="188"/>
      <c r="C5" s="192"/>
      <c r="D5" s="187" t="s">
        <v>15</v>
      </c>
      <c r="E5" s="188"/>
      <c r="F5" s="188"/>
      <c r="G5" s="188"/>
      <c r="H5" s="192"/>
      <c r="I5" s="187" t="s">
        <v>16</v>
      </c>
      <c r="J5" s="188"/>
      <c r="K5" s="192"/>
      <c r="L5" s="187" t="s">
        <v>1</v>
      </c>
      <c r="M5" s="188"/>
      <c r="N5" s="188"/>
      <c r="O5" s="187" t="s">
        <v>17</v>
      </c>
      <c r="P5" s="192"/>
      <c r="Q5" s="187" t="s">
        <v>18</v>
      </c>
      <c r="R5" s="188"/>
      <c r="S5" s="188"/>
      <c r="T5" s="192"/>
      <c r="U5" s="187" t="s">
        <v>19</v>
      </c>
      <c r="V5" s="188"/>
      <c r="W5" s="188"/>
      <c r="X5" s="58" t="s">
        <v>47</v>
      </c>
      <c r="Y5" s="187" t="s">
        <v>20</v>
      </c>
      <c r="Z5" s="192"/>
      <c r="AA5" s="193" t="s">
        <v>41</v>
      </c>
      <c r="AB5" s="194"/>
      <c r="AC5" s="194"/>
      <c r="AD5" s="194"/>
      <c r="AE5" s="194"/>
      <c r="AF5" s="194"/>
      <c r="AG5" s="194"/>
      <c r="AH5" s="195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81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84" t="s">
        <v>54</v>
      </c>
      <c r="B3" s="185"/>
      <c r="C3" s="185"/>
      <c r="D3" s="185"/>
      <c r="E3" s="185"/>
      <c r="F3" s="185"/>
      <c r="G3" s="185"/>
      <c r="H3" s="185"/>
      <c r="I3" s="185"/>
      <c r="J3" s="185"/>
      <c r="K3" s="200"/>
      <c r="L3" s="200"/>
      <c r="M3" s="200"/>
      <c r="N3" s="200"/>
      <c r="O3" s="200"/>
      <c r="P3" s="200"/>
      <c r="Q3" s="200"/>
      <c r="R3" s="201"/>
    </row>
    <row r="4" spans="1:18" ht="22.5" customHeight="1">
      <c r="A4" s="18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1"/>
    </row>
    <row r="5" spans="1:18" s="62" customFormat="1" ht="22.5" customHeight="1">
      <c r="A5" s="198"/>
      <c r="B5" s="199"/>
      <c r="C5" s="199"/>
      <c r="D5" s="199"/>
      <c r="E5" s="199"/>
      <c r="F5" s="199"/>
      <c r="G5" s="199"/>
      <c r="H5" s="199"/>
      <c r="I5" s="199"/>
      <c r="J5" s="199"/>
      <c r="K5" s="202" t="s">
        <v>13</v>
      </c>
      <c r="L5" s="203"/>
      <c r="M5" s="203"/>
      <c r="N5" s="203"/>
      <c r="O5" s="203"/>
      <c r="P5" s="203"/>
      <c r="Q5" s="20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36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205" t="s">
        <v>73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7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93" t="s">
        <v>74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9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89"/>
      <c r="AE4" s="210"/>
      <c r="AF4" s="210"/>
      <c r="AG4" s="210"/>
      <c r="AH4" s="211"/>
      <c r="AI4" s="212"/>
    </row>
    <row r="5" spans="1:35" s="90" customFormat="1" ht="22.5" customHeight="1">
      <c r="A5" s="193" t="s">
        <v>14</v>
      </c>
      <c r="B5" s="213"/>
      <c r="C5" s="214"/>
      <c r="D5" s="193" t="s">
        <v>15</v>
      </c>
      <c r="E5" s="213"/>
      <c r="F5" s="213"/>
      <c r="G5" s="213"/>
      <c r="H5" s="213"/>
      <c r="I5" s="213"/>
      <c r="J5" s="213"/>
      <c r="K5" s="214"/>
      <c r="L5" s="193" t="s">
        <v>16</v>
      </c>
      <c r="M5" s="213"/>
      <c r="N5" s="214"/>
      <c r="O5" s="193" t="s">
        <v>1</v>
      </c>
      <c r="P5" s="213"/>
      <c r="Q5" s="213"/>
      <c r="R5" s="193" t="s">
        <v>17</v>
      </c>
      <c r="S5" s="214"/>
      <c r="T5" s="193" t="s">
        <v>18</v>
      </c>
      <c r="U5" s="213"/>
      <c r="V5" s="213"/>
      <c r="W5" s="214"/>
      <c r="X5" s="193" t="s">
        <v>19</v>
      </c>
      <c r="Y5" s="213"/>
      <c r="Z5" s="213"/>
      <c r="AA5" s="103" t="s">
        <v>47</v>
      </c>
      <c r="AB5" s="193" t="s">
        <v>20</v>
      </c>
      <c r="AC5" s="214"/>
      <c r="AD5" s="193" t="s">
        <v>62</v>
      </c>
      <c r="AE5" s="215"/>
      <c r="AF5" s="215"/>
      <c r="AG5" s="215"/>
      <c r="AH5" s="215"/>
      <c r="AI5" s="212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2020</v>
      </c>
      <c r="B8" s="108">
        <v>80</v>
      </c>
      <c r="C8" s="109" t="s">
        <v>75</v>
      </c>
      <c r="D8" s="150" t="s">
        <v>76</v>
      </c>
      <c r="E8" s="109" t="s">
        <v>77</v>
      </c>
      <c r="F8" s="111" t="s">
        <v>78</v>
      </c>
      <c r="G8" s="112">
        <v>2317.37</v>
      </c>
      <c r="H8" s="112">
        <v>210.67</v>
      </c>
      <c r="I8" s="143" t="s">
        <v>79</v>
      </c>
      <c r="J8" s="112">
        <f aca="true" t="shared" si="0" ref="J8:J39">IF(I8="SI",G8-H8,G8)</f>
        <v>2106.7</v>
      </c>
      <c r="K8" s="151" t="s">
        <v>80</v>
      </c>
      <c r="L8" s="108">
        <v>2020</v>
      </c>
      <c r="M8" s="108">
        <v>1018</v>
      </c>
      <c r="N8" s="109" t="s">
        <v>81</v>
      </c>
      <c r="O8" s="111" t="s">
        <v>82</v>
      </c>
      <c r="P8" s="109" t="s">
        <v>83</v>
      </c>
      <c r="Q8" s="109" t="s">
        <v>83</v>
      </c>
      <c r="R8" s="108">
        <v>6</v>
      </c>
      <c r="S8" s="111" t="s">
        <v>84</v>
      </c>
      <c r="T8" s="108">
        <v>1090503</v>
      </c>
      <c r="U8" s="108">
        <v>3550</v>
      </c>
      <c r="V8" s="108">
        <v>5</v>
      </c>
      <c r="W8" s="108">
        <v>1</v>
      </c>
      <c r="X8" s="113">
        <v>2020</v>
      </c>
      <c r="Y8" s="113">
        <v>76</v>
      </c>
      <c r="Z8" s="113">
        <v>0</v>
      </c>
      <c r="AA8" s="114" t="s">
        <v>85</v>
      </c>
      <c r="AB8" s="108">
        <v>421</v>
      </c>
      <c r="AC8" s="109" t="s">
        <v>85</v>
      </c>
      <c r="AD8" s="152" t="s">
        <v>86</v>
      </c>
      <c r="AE8" s="152" t="s">
        <v>87</v>
      </c>
      <c r="AF8" s="153">
        <f aca="true" t="shared" si="1" ref="AF8:AF39">AE8-AD8</f>
        <v>28</v>
      </c>
      <c r="AG8" s="154">
        <f aca="true" t="shared" si="2" ref="AG8:AG39">IF(AI8="SI",0,J8)</f>
        <v>2106.7</v>
      </c>
      <c r="AH8" s="155">
        <f aca="true" t="shared" si="3" ref="AH8:AH39">AG8*AF8</f>
        <v>58987.59999999999</v>
      </c>
      <c r="AI8" s="156"/>
    </row>
    <row r="9" spans="1:35" ht="15">
      <c r="A9" s="108">
        <v>2020</v>
      </c>
      <c r="B9" s="108">
        <v>82</v>
      </c>
      <c r="C9" s="109" t="s">
        <v>75</v>
      </c>
      <c r="D9" s="150" t="s">
        <v>88</v>
      </c>
      <c r="E9" s="109" t="s">
        <v>89</v>
      </c>
      <c r="F9" s="111" t="s">
        <v>90</v>
      </c>
      <c r="G9" s="112">
        <v>390.4</v>
      </c>
      <c r="H9" s="112">
        <v>70.4</v>
      </c>
      <c r="I9" s="143" t="s">
        <v>79</v>
      </c>
      <c r="J9" s="112">
        <f t="shared" si="0"/>
        <v>320</v>
      </c>
      <c r="K9" s="151" t="s">
        <v>91</v>
      </c>
      <c r="L9" s="108">
        <v>2020</v>
      </c>
      <c r="M9" s="108">
        <v>1081</v>
      </c>
      <c r="N9" s="109" t="s">
        <v>92</v>
      </c>
      <c r="O9" s="111" t="s">
        <v>93</v>
      </c>
      <c r="P9" s="109" t="s">
        <v>94</v>
      </c>
      <c r="Q9" s="109" t="s">
        <v>94</v>
      </c>
      <c r="R9" s="108">
        <v>6</v>
      </c>
      <c r="S9" s="111" t="s">
        <v>84</v>
      </c>
      <c r="T9" s="108">
        <v>1010203</v>
      </c>
      <c r="U9" s="108">
        <v>140</v>
      </c>
      <c r="V9" s="108">
        <v>5</v>
      </c>
      <c r="W9" s="108">
        <v>9</v>
      </c>
      <c r="X9" s="113">
        <v>2020</v>
      </c>
      <c r="Y9" s="113">
        <v>64</v>
      </c>
      <c r="Z9" s="113">
        <v>0</v>
      </c>
      <c r="AA9" s="114" t="s">
        <v>95</v>
      </c>
      <c r="AB9" s="108">
        <v>332</v>
      </c>
      <c r="AC9" s="109" t="s">
        <v>95</v>
      </c>
      <c r="AD9" s="152" t="s">
        <v>96</v>
      </c>
      <c r="AE9" s="152" t="s">
        <v>97</v>
      </c>
      <c r="AF9" s="153">
        <f t="shared" si="1"/>
        <v>11</v>
      </c>
      <c r="AG9" s="154">
        <f t="shared" si="2"/>
        <v>320</v>
      </c>
      <c r="AH9" s="155">
        <f t="shared" si="3"/>
        <v>3520</v>
      </c>
      <c r="AI9" s="156"/>
    </row>
    <row r="10" spans="1:35" ht="15">
      <c r="A10" s="108">
        <v>2020</v>
      </c>
      <c r="B10" s="108">
        <v>83</v>
      </c>
      <c r="C10" s="109" t="s">
        <v>75</v>
      </c>
      <c r="D10" s="150" t="s">
        <v>98</v>
      </c>
      <c r="E10" s="109" t="s">
        <v>99</v>
      </c>
      <c r="F10" s="111" t="s">
        <v>100</v>
      </c>
      <c r="G10" s="112">
        <v>38.67</v>
      </c>
      <c r="H10" s="112">
        <v>3.52</v>
      </c>
      <c r="I10" s="143" t="s">
        <v>79</v>
      </c>
      <c r="J10" s="112">
        <f t="shared" si="0"/>
        <v>35.15</v>
      </c>
      <c r="K10" s="151" t="s">
        <v>80</v>
      </c>
      <c r="L10" s="108">
        <v>2020</v>
      </c>
      <c r="M10" s="108">
        <v>1169</v>
      </c>
      <c r="N10" s="109" t="s">
        <v>101</v>
      </c>
      <c r="O10" s="111" t="s">
        <v>102</v>
      </c>
      <c r="P10" s="109" t="s">
        <v>103</v>
      </c>
      <c r="Q10" s="109" t="s">
        <v>104</v>
      </c>
      <c r="R10" s="108">
        <v>6</v>
      </c>
      <c r="S10" s="111" t="s">
        <v>84</v>
      </c>
      <c r="T10" s="108">
        <v>1070103</v>
      </c>
      <c r="U10" s="108">
        <v>2560</v>
      </c>
      <c r="V10" s="108">
        <v>5</v>
      </c>
      <c r="W10" s="108">
        <v>3</v>
      </c>
      <c r="X10" s="113">
        <v>2019</v>
      </c>
      <c r="Y10" s="113">
        <v>92</v>
      </c>
      <c r="Z10" s="113">
        <v>0</v>
      </c>
      <c r="AA10" s="114" t="s">
        <v>95</v>
      </c>
      <c r="AB10" s="108">
        <v>340</v>
      </c>
      <c r="AC10" s="109" t="s">
        <v>95</v>
      </c>
      <c r="AD10" s="152" t="s">
        <v>105</v>
      </c>
      <c r="AE10" s="152" t="s">
        <v>97</v>
      </c>
      <c r="AF10" s="153">
        <f t="shared" si="1"/>
        <v>5</v>
      </c>
      <c r="AG10" s="154">
        <f t="shared" si="2"/>
        <v>35.15</v>
      </c>
      <c r="AH10" s="155">
        <f t="shared" si="3"/>
        <v>175.75</v>
      </c>
      <c r="AI10" s="156"/>
    </row>
    <row r="11" spans="1:35" ht="15">
      <c r="A11" s="108">
        <v>2020</v>
      </c>
      <c r="B11" s="108">
        <v>84</v>
      </c>
      <c r="C11" s="109" t="s">
        <v>75</v>
      </c>
      <c r="D11" s="150" t="s">
        <v>106</v>
      </c>
      <c r="E11" s="109" t="s">
        <v>99</v>
      </c>
      <c r="F11" s="111" t="s">
        <v>107</v>
      </c>
      <c r="G11" s="112">
        <v>16.85</v>
      </c>
      <c r="H11" s="112">
        <v>1.53</v>
      </c>
      <c r="I11" s="143" t="s">
        <v>79</v>
      </c>
      <c r="J11" s="112">
        <f t="shared" si="0"/>
        <v>15.320000000000002</v>
      </c>
      <c r="K11" s="151" t="s">
        <v>80</v>
      </c>
      <c r="L11" s="108">
        <v>2020</v>
      </c>
      <c r="M11" s="108">
        <v>1179</v>
      </c>
      <c r="N11" s="109" t="s">
        <v>101</v>
      </c>
      <c r="O11" s="111" t="s">
        <v>102</v>
      </c>
      <c r="P11" s="109" t="s">
        <v>103</v>
      </c>
      <c r="Q11" s="109" t="s">
        <v>104</v>
      </c>
      <c r="R11" s="108">
        <v>6</v>
      </c>
      <c r="S11" s="111" t="s">
        <v>84</v>
      </c>
      <c r="T11" s="108">
        <v>1070103</v>
      </c>
      <c r="U11" s="108">
        <v>2560</v>
      </c>
      <c r="V11" s="108">
        <v>5</v>
      </c>
      <c r="W11" s="108">
        <v>3</v>
      </c>
      <c r="X11" s="113">
        <v>2019</v>
      </c>
      <c r="Y11" s="113">
        <v>91</v>
      </c>
      <c r="Z11" s="113">
        <v>0</v>
      </c>
      <c r="AA11" s="114" t="s">
        <v>95</v>
      </c>
      <c r="AB11" s="108">
        <v>339</v>
      </c>
      <c r="AC11" s="109" t="s">
        <v>95</v>
      </c>
      <c r="AD11" s="152" t="s">
        <v>105</v>
      </c>
      <c r="AE11" s="152" t="s">
        <v>97</v>
      </c>
      <c r="AF11" s="153">
        <f t="shared" si="1"/>
        <v>5</v>
      </c>
      <c r="AG11" s="154">
        <f t="shared" si="2"/>
        <v>15.320000000000002</v>
      </c>
      <c r="AH11" s="155">
        <f t="shared" si="3"/>
        <v>76.60000000000001</v>
      </c>
      <c r="AI11" s="156"/>
    </row>
    <row r="12" spans="1:35" ht="15">
      <c r="A12" s="108">
        <v>2020</v>
      </c>
      <c r="B12" s="108">
        <v>85</v>
      </c>
      <c r="C12" s="109" t="s">
        <v>75</v>
      </c>
      <c r="D12" s="150" t="s">
        <v>108</v>
      </c>
      <c r="E12" s="109" t="s">
        <v>99</v>
      </c>
      <c r="F12" s="111" t="s">
        <v>107</v>
      </c>
      <c r="G12" s="112">
        <v>28.16</v>
      </c>
      <c r="H12" s="112">
        <v>2.56</v>
      </c>
      <c r="I12" s="143" t="s">
        <v>79</v>
      </c>
      <c r="J12" s="112">
        <f t="shared" si="0"/>
        <v>25.6</v>
      </c>
      <c r="K12" s="151" t="s">
        <v>80</v>
      </c>
      <c r="L12" s="108">
        <v>2020</v>
      </c>
      <c r="M12" s="108">
        <v>1181</v>
      </c>
      <c r="N12" s="109" t="s">
        <v>101</v>
      </c>
      <c r="O12" s="111" t="s">
        <v>102</v>
      </c>
      <c r="P12" s="109" t="s">
        <v>103</v>
      </c>
      <c r="Q12" s="109" t="s">
        <v>104</v>
      </c>
      <c r="R12" s="108">
        <v>6</v>
      </c>
      <c r="S12" s="111" t="s">
        <v>84</v>
      </c>
      <c r="T12" s="108">
        <v>1070103</v>
      </c>
      <c r="U12" s="108">
        <v>2560</v>
      </c>
      <c r="V12" s="108">
        <v>5</v>
      </c>
      <c r="W12" s="108">
        <v>3</v>
      </c>
      <c r="X12" s="113">
        <v>2019</v>
      </c>
      <c r="Y12" s="113">
        <v>91</v>
      </c>
      <c r="Z12" s="113">
        <v>0</v>
      </c>
      <c r="AA12" s="114" t="s">
        <v>95</v>
      </c>
      <c r="AB12" s="108">
        <v>339</v>
      </c>
      <c r="AC12" s="109" t="s">
        <v>95</v>
      </c>
      <c r="AD12" s="152" t="s">
        <v>105</v>
      </c>
      <c r="AE12" s="152" t="s">
        <v>97</v>
      </c>
      <c r="AF12" s="153">
        <f t="shared" si="1"/>
        <v>5</v>
      </c>
      <c r="AG12" s="154">
        <f t="shared" si="2"/>
        <v>25.6</v>
      </c>
      <c r="AH12" s="155">
        <f t="shared" si="3"/>
        <v>128</v>
      </c>
      <c r="AI12" s="156"/>
    </row>
    <row r="13" spans="1:35" ht="15">
      <c r="A13" s="108">
        <v>2020</v>
      </c>
      <c r="B13" s="108">
        <v>86</v>
      </c>
      <c r="C13" s="109" t="s">
        <v>75</v>
      </c>
      <c r="D13" s="150" t="s">
        <v>109</v>
      </c>
      <c r="E13" s="109" t="s">
        <v>99</v>
      </c>
      <c r="F13" s="111" t="s">
        <v>110</v>
      </c>
      <c r="G13" s="112">
        <v>16.89</v>
      </c>
      <c r="H13" s="112">
        <v>1.54</v>
      </c>
      <c r="I13" s="143" t="s">
        <v>79</v>
      </c>
      <c r="J13" s="112">
        <f t="shared" si="0"/>
        <v>15.350000000000001</v>
      </c>
      <c r="K13" s="151" t="s">
        <v>80</v>
      </c>
      <c r="L13" s="108">
        <v>2020</v>
      </c>
      <c r="M13" s="108">
        <v>1177</v>
      </c>
      <c r="N13" s="109" t="s">
        <v>101</v>
      </c>
      <c r="O13" s="111" t="s">
        <v>102</v>
      </c>
      <c r="P13" s="109" t="s">
        <v>103</v>
      </c>
      <c r="Q13" s="109" t="s">
        <v>104</v>
      </c>
      <c r="R13" s="108">
        <v>6</v>
      </c>
      <c r="S13" s="111" t="s">
        <v>84</v>
      </c>
      <c r="T13" s="108">
        <v>1070103</v>
      </c>
      <c r="U13" s="108">
        <v>2560</v>
      </c>
      <c r="V13" s="108">
        <v>5</v>
      </c>
      <c r="W13" s="108">
        <v>3</v>
      </c>
      <c r="X13" s="113">
        <v>2019</v>
      </c>
      <c r="Y13" s="113">
        <v>90</v>
      </c>
      <c r="Z13" s="113">
        <v>0</v>
      </c>
      <c r="AA13" s="114" t="s">
        <v>95</v>
      </c>
      <c r="AB13" s="108">
        <v>338</v>
      </c>
      <c r="AC13" s="109" t="s">
        <v>95</v>
      </c>
      <c r="AD13" s="152" t="s">
        <v>105</v>
      </c>
      <c r="AE13" s="152" t="s">
        <v>97</v>
      </c>
      <c r="AF13" s="153">
        <f t="shared" si="1"/>
        <v>5</v>
      </c>
      <c r="AG13" s="154">
        <f t="shared" si="2"/>
        <v>15.350000000000001</v>
      </c>
      <c r="AH13" s="155">
        <f t="shared" si="3"/>
        <v>76.75</v>
      </c>
      <c r="AI13" s="156"/>
    </row>
    <row r="14" spans="1:35" ht="15">
      <c r="A14" s="108">
        <v>2020</v>
      </c>
      <c r="B14" s="108">
        <v>87</v>
      </c>
      <c r="C14" s="109" t="s">
        <v>75</v>
      </c>
      <c r="D14" s="150" t="s">
        <v>111</v>
      </c>
      <c r="E14" s="109" t="s">
        <v>99</v>
      </c>
      <c r="F14" s="111" t="s">
        <v>112</v>
      </c>
      <c r="G14" s="112">
        <v>372.42</v>
      </c>
      <c r="H14" s="112">
        <v>38.78</v>
      </c>
      <c r="I14" s="143" t="s">
        <v>79</v>
      </c>
      <c r="J14" s="112">
        <f t="shared" si="0"/>
        <v>333.64</v>
      </c>
      <c r="K14" s="151" t="s">
        <v>80</v>
      </c>
      <c r="L14" s="108">
        <v>2020</v>
      </c>
      <c r="M14" s="108">
        <v>1185</v>
      </c>
      <c r="N14" s="109" t="s">
        <v>101</v>
      </c>
      <c r="O14" s="111" t="s">
        <v>102</v>
      </c>
      <c r="P14" s="109" t="s">
        <v>103</v>
      </c>
      <c r="Q14" s="109" t="s">
        <v>104</v>
      </c>
      <c r="R14" s="108">
        <v>6</v>
      </c>
      <c r="S14" s="111" t="s">
        <v>84</v>
      </c>
      <c r="T14" s="108">
        <v>1010503</v>
      </c>
      <c r="U14" s="108">
        <v>470</v>
      </c>
      <c r="V14" s="108">
        <v>5</v>
      </c>
      <c r="W14" s="108">
        <v>4</v>
      </c>
      <c r="X14" s="113">
        <v>2019</v>
      </c>
      <c r="Y14" s="113">
        <v>574</v>
      </c>
      <c r="Z14" s="113">
        <v>0</v>
      </c>
      <c r="AA14" s="114" t="s">
        <v>95</v>
      </c>
      <c r="AB14" s="108">
        <v>350</v>
      </c>
      <c r="AC14" s="109" t="s">
        <v>95</v>
      </c>
      <c r="AD14" s="152" t="s">
        <v>105</v>
      </c>
      <c r="AE14" s="152" t="s">
        <v>97</v>
      </c>
      <c r="AF14" s="153">
        <f t="shared" si="1"/>
        <v>5</v>
      </c>
      <c r="AG14" s="154">
        <f t="shared" si="2"/>
        <v>333.64</v>
      </c>
      <c r="AH14" s="155">
        <f t="shared" si="3"/>
        <v>1668.1999999999998</v>
      </c>
      <c r="AI14" s="156"/>
    </row>
    <row r="15" spans="1:35" ht="15">
      <c r="A15" s="108">
        <v>2020</v>
      </c>
      <c r="B15" s="108">
        <v>88</v>
      </c>
      <c r="C15" s="109" t="s">
        <v>75</v>
      </c>
      <c r="D15" s="150" t="s">
        <v>113</v>
      </c>
      <c r="E15" s="109" t="s">
        <v>99</v>
      </c>
      <c r="F15" s="111" t="s">
        <v>114</v>
      </c>
      <c r="G15" s="112">
        <v>332.24</v>
      </c>
      <c r="H15" s="112">
        <v>35.13</v>
      </c>
      <c r="I15" s="143" t="s">
        <v>79</v>
      </c>
      <c r="J15" s="112">
        <f t="shared" si="0"/>
        <v>297.11</v>
      </c>
      <c r="K15" s="151" t="s">
        <v>80</v>
      </c>
      <c r="L15" s="108">
        <v>2020</v>
      </c>
      <c r="M15" s="108">
        <v>1190</v>
      </c>
      <c r="N15" s="109" t="s">
        <v>101</v>
      </c>
      <c r="O15" s="111" t="s">
        <v>102</v>
      </c>
      <c r="P15" s="109" t="s">
        <v>103</v>
      </c>
      <c r="Q15" s="109" t="s">
        <v>104</v>
      </c>
      <c r="R15" s="108">
        <v>6</v>
      </c>
      <c r="S15" s="111" t="s">
        <v>84</v>
      </c>
      <c r="T15" s="108">
        <v>1010503</v>
      </c>
      <c r="U15" s="108">
        <v>470</v>
      </c>
      <c r="V15" s="108">
        <v>5</v>
      </c>
      <c r="W15" s="108">
        <v>4</v>
      </c>
      <c r="X15" s="113">
        <v>2019</v>
      </c>
      <c r="Y15" s="113">
        <v>574</v>
      </c>
      <c r="Z15" s="113">
        <v>0</v>
      </c>
      <c r="AA15" s="114" t="s">
        <v>95</v>
      </c>
      <c r="AB15" s="108">
        <v>350</v>
      </c>
      <c r="AC15" s="109" t="s">
        <v>95</v>
      </c>
      <c r="AD15" s="152" t="s">
        <v>105</v>
      </c>
      <c r="AE15" s="152" t="s">
        <v>97</v>
      </c>
      <c r="AF15" s="153">
        <f t="shared" si="1"/>
        <v>5</v>
      </c>
      <c r="AG15" s="154">
        <f t="shared" si="2"/>
        <v>297.11</v>
      </c>
      <c r="AH15" s="155">
        <f t="shared" si="3"/>
        <v>1485.5500000000002</v>
      </c>
      <c r="AI15" s="156"/>
    </row>
    <row r="16" spans="1:35" ht="15">
      <c r="A16" s="108">
        <v>2020</v>
      </c>
      <c r="B16" s="108">
        <v>89</v>
      </c>
      <c r="C16" s="109" t="s">
        <v>75</v>
      </c>
      <c r="D16" s="150" t="s">
        <v>115</v>
      </c>
      <c r="E16" s="109" t="s">
        <v>99</v>
      </c>
      <c r="F16" s="111" t="s">
        <v>116</v>
      </c>
      <c r="G16" s="112">
        <v>103.36</v>
      </c>
      <c r="H16" s="112">
        <v>14.32</v>
      </c>
      <c r="I16" s="143" t="s">
        <v>79</v>
      </c>
      <c r="J16" s="112">
        <f t="shared" si="0"/>
        <v>89.03999999999999</v>
      </c>
      <c r="K16" s="151" t="s">
        <v>80</v>
      </c>
      <c r="L16" s="108">
        <v>2020</v>
      </c>
      <c r="M16" s="108">
        <v>1199</v>
      </c>
      <c r="N16" s="109" t="s">
        <v>101</v>
      </c>
      <c r="O16" s="111" t="s">
        <v>102</v>
      </c>
      <c r="P16" s="109" t="s">
        <v>103</v>
      </c>
      <c r="Q16" s="109" t="s">
        <v>104</v>
      </c>
      <c r="R16" s="108">
        <v>6</v>
      </c>
      <c r="S16" s="111" t="s">
        <v>84</v>
      </c>
      <c r="T16" s="108">
        <v>1010503</v>
      </c>
      <c r="U16" s="108">
        <v>470</v>
      </c>
      <c r="V16" s="108">
        <v>5</v>
      </c>
      <c r="W16" s="108">
        <v>4</v>
      </c>
      <c r="X16" s="113">
        <v>2019</v>
      </c>
      <c r="Y16" s="113">
        <v>571</v>
      </c>
      <c r="Z16" s="113">
        <v>0</v>
      </c>
      <c r="AA16" s="114" t="s">
        <v>95</v>
      </c>
      <c r="AB16" s="108">
        <v>349</v>
      </c>
      <c r="AC16" s="109" t="s">
        <v>95</v>
      </c>
      <c r="AD16" s="152" t="s">
        <v>105</v>
      </c>
      <c r="AE16" s="152" t="s">
        <v>97</v>
      </c>
      <c r="AF16" s="153">
        <f t="shared" si="1"/>
        <v>5</v>
      </c>
      <c r="AG16" s="154">
        <f t="shared" si="2"/>
        <v>89.03999999999999</v>
      </c>
      <c r="AH16" s="155">
        <f t="shared" si="3"/>
        <v>445.19999999999993</v>
      </c>
      <c r="AI16" s="156"/>
    </row>
    <row r="17" spans="1:35" ht="15">
      <c r="A17" s="108">
        <v>2020</v>
      </c>
      <c r="B17" s="108">
        <v>90</v>
      </c>
      <c r="C17" s="109" t="s">
        <v>75</v>
      </c>
      <c r="D17" s="150" t="s">
        <v>117</v>
      </c>
      <c r="E17" s="109" t="s">
        <v>99</v>
      </c>
      <c r="F17" s="111" t="s">
        <v>118</v>
      </c>
      <c r="G17" s="112">
        <v>20.65</v>
      </c>
      <c r="H17" s="112">
        <v>1.88</v>
      </c>
      <c r="I17" s="143" t="s">
        <v>79</v>
      </c>
      <c r="J17" s="112">
        <f t="shared" si="0"/>
        <v>18.77</v>
      </c>
      <c r="K17" s="151" t="s">
        <v>80</v>
      </c>
      <c r="L17" s="108">
        <v>2020</v>
      </c>
      <c r="M17" s="108">
        <v>1173</v>
      </c>
      <c r="N17" s="109" t="s">
        <v>101</v>
      </c>
      <c r="O17" s="111" t="s">
        <v>102</v>
      </c>
      <c r="P17" s="109" t="s">
        <v>103</v>
      </c>
      <c r="Q17" s="109" t="s">
        <v>104</v>
      </c>
      <c r="R17" s="108">
        <v>6</v>
      </c>
      <c r="S17" s="111" t="s">
        <v>84</v>
      </c>
      <c r="T17" s="108">
        <v>1010503</v>
      </c>
      <c r="U17" s="108">
        <v>470</v>
      </c>
      <c r="V17" s="108">
        <v>5</v>
      </c>
      <c r="W17" s="108">
        <v>4</v>
      </c>
      <c r="X17" s="113">
        <v>2019</v>
      </c>
      <c r="Y17" s="113">
        <v>96</v>
      </c>
      <c r="Z17" s="113">
        <v>0</v>
      </c>
      <c r="AA17" s="114" t="s">
        <v>95</v>
      </c>
      <c r="AB17" s="108">
        <v>334</v>
      </c>
      <c r="AC17" s="109" t="s">
        <v>95</v>
      </c>
      <c r="AD17" s="152" t="s">
        <v>105</v>
      </c>
      <c r="AE17" s="152" t="s">
        <v>97</v>
      </c>
      <c r="AF17" s="153">
        <f t="shared" si="1"/>
        <v>5</v>
      </c>
      <c r="AG17" s="154">
        <f t="shared" si="2"/>
        <v>18.77</v>
      </c>
      <c r="AH17" s="155">
        <f t="shared" si="3"/>
        <v>93.85</v>
      </c>
      <c r="AI17" s="156"/>
    </row>
    <row r="18" spans="1:35" ht="15">
      <c r="A18" s="108">
        <v>2020</v>
      </c>
      <c r="B18" s="108">
        <v>91</v>
      </c>
      <c r="C18" s="109" t="s">
        <v>75</v>
      </c>
      <c r="D18" s="150" t="s">
        <v>119</v>
      </c>
      <c r="E18" s="109" t="s">
        <v>99</v>
      </c>
      <c r="F18" s="111" t="s">
        <v>120</v>
      </c>
      <c r="G18" s="112">
        <v>207.52</v>
      </c>
      <c r="H18" s="112">
        <v>18.87</v>
      </c>
      <c r="I18" s="143" t="s">
        <v>79</v>
      </c>
      <c r="J18" s="112">
        <f t="shared" si="0"/>
        <v>188.65</v>
      </c>
      <c r="K18" s="151" t="s">
        <v>80</v>
      </c>
      <c r="L18" s="108">
        <v>2020</v>
      </c>
      <c r="M18" s="108">
        <v>1186</v>
      </c>
      <c r="N18" s="109" t="s">
        <v>101</v>
      </c>
      <c r="O18" s="111" t="s">
        <v>102</v>
      </c>
      <c r="P18" s="109" t="s">
        <v>103</v>
      </c>
      <c r="Q18" s="109" t="s">
        <v>104</v>
      </c>
      <c r="R18" s="108">
        <v>6</v>
      </c>
      <c r="S18" s="111" t="s">
        <v>84</v>
      </c>
      <c r="T18" s="108">
        <v>1010503</v>
      </c>
      <c r="U18" s="108">
        <v>470</v>
      </c>
      <c r="V18" s="108">
        <v>5</v>
      </c>
      <c r="W18" s="108">
        <v>4</v>
      </c>
      <c r="X18" s="113">
        <v>2019</v>
      </c>
      <c r="Y18" s="113">
        <v>97</v>
      </c>
      <c r="Z18" s="113">
        <v>0</v>
      </c>
      <c r="AA18" s="114" t="s">
        <v>95</v>
      </c>
      <c r="AB18" s="108">
        <v>335</v>
      </c>
      <c r="AC18" s="109" t="s">
        <v>95</v>
      </c>
      <c r="AD18" s="152" t="s">
        <v>105</v>
      </c>
      <c r="AE18" s="152" t="s">
        <v>97</v>
      </c>
      <c r="AF18" s="153">
        <f t="shared" si="1"/>
        <v>5</v>
      </c>
      <c r="AG18" s="154">
        <f t="shared" si="2"/>
        <v>188.65</v>
      </c>
      <c r="AH18" s="155">
        <f t="shared" si="3"/>
        <v>943.25</v>
      </c>
      <c r="AI18" s="156"/>
    </row>
    <row r="19" spans="1:35" ht="15">
      <c r="A19" s="108">
        <v>2020</v>
      </c>
      <c r="B19" s="108">
        <v>92</v>
      </c>
      <c r="C19" s="109" t="s">
        <v>75</v>
      </c>
      <c r="D19" s="150" t="s">
        <v>121</v>
      </c>
      <c r="E19" s="109" t="s">
        <v>99</v>
      </c>
      <c r="F19" s="111" t="s">
        <v>122</v>
      </c>
      <c r="G19" s="112">
        <v>114.82</v>
      </c>
      <c r="H19" s="112">
        <v>10.44</v>
      </c>
      <c r="I19" s="143" t="s">
        <v>79</v>
      </c>
      <c r="J19" s="112">
        <f t="shared" si="0"/>
        <v>104.38</v>
      </c>
      <c r="K19" s="151" t="s">
        <v>80</v>
      </c>
      <c r="L19" s="108">
        <v>2020</v>
      </c>
      <c r="M19" s="108">
        <v>1196</v>
      </c>
      <c r="N19" s="109" t="s">
        <v>101</v>
      </c>
      <c r="O19" s="111" t="s">
        <v>102</v>
      </c>
      <c r="P19" s="109" t="s">
        <v>103</v>
      </c>
      <c r="Q19" s="109" t="s">
        <v>104</v>
      </c>
      <c r="R19" s="108">
        <v>6</v>
      </c>
      <c r="S19" s="111" t="s">
        <v>84</v>
      </c>
      <c r="T19" s="108">
        <v>1060203</v>
      </c>
      <c r="U19" s="108">
        <v>2340</v>
      </c>
      <c r="V19" s="108">
        <v>5</v>
      </c>
      <c r="W19" s="108">
        <v>3</v>
      </c>
      <c r="X19" s="113">
        <v>2019</v>
      </c>
      <c r="Y19" s="113">
        <v>99</v>
      </c>
      <c r="Z19" s="113">
        <v>0</v>
      </c>
      <c r="AA19" s="114" t="s">
        <v>95</v>
      </c>
      <c r="AB19" s="108">
        <v>337</v>
      </c>
      <c r="AC19" s="109" t="s">
        <v>95</v>
      </c>
      <c r="AD19" s="152" t="s">
        <v>105</v>
      </c>
      <c r="AE19" s="152" t="s">
        <v>97</v>
      </c>
      <c r="AF19" s="153">
        <f t="shared" si="1"/>
        <v>5</v>
      </c>
      <c r="AG19" s="154">
        <f t="shared" si="2"/>
        <v>104.38</v>
      </c>
      <c r="AH19" s="155">
        <f t="shared" si="3"/>
        <v>521.9</v>
      </c>
      <c r="AI19" s="156"/>
    </row>
    <row r="20" spans="1:35" ht="15">
      <c r="A20" s="108">
        <v>2020</v>
      </c>
      <c r="B20" s="108">
        <v>93</v>
      </c>
      <c r="C20" s="109" t="s">
        <v>75</v>
      </c>
      <c r="D20" s="150" t="s">
        <v>123</v>
      </c>
      <c r="E20" s="109" t="s">
        <v>99</v>
      </c>
      <c r="F20" s="111" t="s">
        <v>124</v>
      </c>
      <c r="G20" s="112">
        <v>753.37</v>
      </c>
      <c r="H20" s="112">
        <v>68.49</v>
      </c>
      <c r="I20" s="143" t="s">
        <v>79</v>
      </c>
      <c r="J20" s="112">
        <f t="shared" si="0"/>
        <v>684.88</v>
      </c>
      <c r="K20" s="151" t="s">
        <v>80</v>
      </c>
      <c r="L20" s="108">
        <v>2020</v>
      </c>
      <c r="M20" s="108">
        <v>1197</v>
      </c>
      <c r="N20" s="109" t="s">
        <v>101</v>
      </c>
      <c r="O20" s="111" t="s">
        <v>102</v>
      </c>
      <c r="P20" s="109" t="s">
        <v>103</v>
      </c>
      <c r="Q20" s="109" t="s">
        <v>104</v>
      </c>
      <c r="R20" s="108">
        <v>6</v>
      </c>
      <c r="S20" s="111" t="s">
        <v>84</v>
      </c>
      <c r="T20" s="108">
        <v>1060203</v>
      </c>
      <c r="U20" s="108">
        <v>2340</v>
      </c>
      <c r="V20" s="108">
        <v>5</v>
      </c>
      <c r="W20" s="108">
        <v>3</v>
      </c>
      <c r="X20" s="113">
        <v>2019</v>
      </c>
      <c r="Y20" s="113">
        <v>100</v>
      </c>
      <c r="Z20" s="113">
        <v>0</v>
      </c>
      <c r="AA20" s="114" t="s">
        <v>95</v>
      </c>
      <c r="AB20" s="108">
        <v>352</v>
      </c>
      <c r="AC20" s="109" t="s">
        <v>95</v>
      </c>
      <c r="AD20" s="152" t="s">
        <v>105</v>
      </c>
      <c r="AE20" s="152" t="s">
        <v>97</v>
      </c>
      <c r="AF20" s="153">
        <f t="shared" si="1"/>
        <v>5</v>
      </c>
      <c r="AG20" s="154">
        <f t="shared" si="2"/>
        <v>684.88</v>
      </c>
      <c r="AH20" s="155">
        <f t="shared" si="3"/>
        <v>3424.4</v>
      </c>
      <c r="AI20" s="156"/>
    </row>
    <row r="21" spans="1:35" ht="15">
      <c r="A21" s="108">
        <v>2020</v>
      </c>
      <c r="B21" s="108">
        <v>94</v>
      </c>
      <c r="C21" s="109" t="s">
        <v>75</v>
      </c>
      <c r="D21" s="150" t="s">
        <v>125</v>
      </c>
      <c r="E21" s="109" t="s">
        <v>99</v>
      </c>
      <c r="F21" s="111" t="s">
        <v>126</v>
      </c>
      <c r="G21" s="112">
        <v>161.1</v>
      </c>
      <c r="H21" s="112">
        <v>14.65</v>
      </c>
      <c r="I21" s="143" t="s">
        <v>79</v>
      </c>
      <c r="J21" s="112">
        <f t="shared" si="0"/>
        <v>146.45</v>
      </c>
      <c r="K21" s="151" t="s">
        <v>80</v>
      </c>
      <c r="L21" s="108">
        <v>2020</v>
      </c>
      <c r="M21" s="108">
        <v>1166</v>
      </c>
      <c r="N21" s="109" t="s">
        <v>101</v>
      </c>
      <c r="O21" s="111" t="s">
        <v>102</v>
      </c>
      <c r="P21" s="109" t="s">
        <v>103</v>
      </c>
      <c r="Q21" s="109" t="s">
        <v>104</v>
      </c>
      <c r="R21" s="108">
        <v>6</v>
      </c>
      <c r="S21" s="111" t="s">
        <v>84</v>
      </c>
      <c r="T21" s="108">
        <v>1060203</v>
      </c>
      <c r="U21" s="108">
        <v>2340</v>
      </c>
      <c r="V21" s="108">
        <v>10</v>
      </c>
      <c r="W21" s="108">
        <v>3</v>
      </c>
      <c r="X21" s="113">
        <v>2019</v>
      </c>
      <c r="Y21" s="113">
        <v>98</v>
      </c>
      <c r="Z21" s="113">
        <v>0</v>
      </c>
      <c r="AA21" s="114" t="s">
        <v>95</v>
      </c>
      <c r="AB21" s="108">
        <v>353</v>
      </c>
      <c r="AC21" s="109" t="s">
        <v>95</v>
      </c>
      <c r="AD21" s="152" t="s">
        <v>105</v>
      </c>
      <c r="AE21" s="152" t="s">
        <v>97</v>
      </c>
      <c r="AF21" s="153">
        <f t="shared" si="1"/>
        <v>5</v>
      </c>
      <c r="AG21" s="154">
        <f t="shared" si="2"/>
        <v>146.45</v>
      </c>
      <c r="AH21" s="155">
        <f t="shared" si="3"/>
        <v>732.25</v>
      </c>
      <c r="AI21" s="156"/>
    </row>
    <row r="22" spans="1:35" ht="15">
      <c r="A22" s="108">
        <v>2020</v>
      </c>
      <c r="B22" s="108">
        <v>95</v>
      </c>
      <c r="C22" s="109" t="s">
        <v>75</v>
      </c>
      <c r="D22" s="150" t="s">
        <v>127</v>
      </c>
      <c r="E22" s="109" t="s">
        <v>99</v>
      </c>
      <c r="F22" s="111" t="s">
        <v>128</v>
      </c>
      <c r="G22" s="112">
        <v>124.34</v>
      </c>
      <c r="H22" s="112">
        <v>11.3</v>
      </c>
      <c r="I22" s="143" t="s">
        <v>79</v>
      </c>
      <c r="J22" s="112">
        <f t="shared" si="0"/>
        <v>113.04</v>
      </c>
      <c r="K22" s="151" t="s">
        <v>80</v>
      </c>
      <c r="L22" s="108">
        <v>2020</v>
      </c>
      <c r="M22" s="108">
        <v>1172</v>
      </c>
      <c r="N22" s="109" t="s">
        <v>101</v>
      </c>
      <c r="O22" s="111" t="s">
        <v>102</v>
      </c>
      <c r="P22" s="109" t="s">
        <v>103</v>
      </c>
      <c r="Q22" s="109" t="s">
        <v>104</v>
      </c>
      <c r="R22" s="108">
        <v>6</v>
      </c>
      <c r="S22" s="111" t="s">
        <v>84</v>
      </c>
      <c r="T22" s="108">
        <v>1040303</v>
      </c>
      <c r="U22" s="108">
        <v>1680</v>
      </c>
      <c r="V22" s="108">
        <v>5</v>
      </c>
      <c r="W22" s="108">
        <v>4</v>
      </c>
      <c r="X22" s="113">
        <v>2019</v>
      </c>
      <c r="Y22" s="113">
        <v>95</v>
      </c>
      <c r="Z22" s="113">
        <v>0</v>
      </c>
      <c r="AA22" s="114" t="s">
        <v>95</v>
      </c>
      <c r="AB22" s="108">
        <v>336</v>
      </c>
      <c r="AC22" s="109" t="s">
        <v>95</v>
      </c>
      <c r="AD22" s="152" t="s">
        <v>105</v>
      </c>
      <c r="AE22" s="152" t="s">
        <v>97</v>
      </c>
      <c r="AF22" s="153">
        <f t="shared" si="1"/>
        <v>5</v>
      </c>
      <c r="AG22" s="154">
        <f t="shared" si="2"/>
        <v>113.04</v>
      </c>
      <c r="AH22" s="155">
        <f t="shared" si="3"/>
        <v>565.2</v>
      </c>
      <c r="AI22" s="156"/>
    </row>
    <row r="23" spans="1:35" ht="15">
      <c r="A23" s="108">
        <v>2020</v>
      </c>
      <c r="B23" s="108">
        <v>96</v>
      </c>
      <c r="C23" s="109" t="s">
        <v>75</v>
      </c>
      <c r="D23" s="150" t="s">
        <v>129</v>
      </c>
      <c r="E23" s="109" t="s">
        <v>99</v>
      </c>
      <c r="F23" s="111" t="s">
        <v>130</v>
      </c>
      <c r="G23" s="112">
        <v>123.93</v>
      </c>
      <c r="H23" s="112">
        <v>11.27</v>
      </c>
      <c r="I23" s="143" t="s">
        <v>79</v>
      </c>
      <c r="J23" s="112">
        <f t="shared" si="0"/>
        <v>112.66000000000001</v>
      </c>
      <c r="K23" s="151" t="s">
        <v>80</v>
      </c>
      <c r="L23" s="108">
        <v>2020</v>
      </c>
      <c r="M23" s="108">
        <v>1176</v>
      </c>
      <c r="N23" s="109" t="s">
        <v>101</v>
      </c>
      <c r="O23" s="111" t="s">
        <v>102</v>
      </c>
      <c r="P23" s="109" t="s">
        <v>103</v>
      </c>
      <c r="Q23" s="109" t="s">
        <v>104</v>
      </c>
      <c r="R23" s="108">
        <v>6</v>
      </c>
      <c r="S23" s="111" t="s">
        <v>84</v>
      </c>
      <c r="T23" s="108">
        <v>1040203</v>
      </c>
      <c r="U23" s="108">
        <v>1570</v>
      </c>
      <c r="V23" s="108">
        <v>5</v>
      </c>
      <c r="W23" s="108">
        <v>4</v>
      </c>
      <c r="X23" s="113">
        <v>2019</v>
      </c>
      <c r="Y23" s="113">
        <v>94</v>
      </c>
      <c r="Z23" s="113">
        <v>0</v>
      </c>
      <c r="AA23" s="114" t="s">
        <v>95</v>
      </c>
      <c r="AB23" s="108">
        <v>351</v>
      </c>
      <c r="AC23" s="109" t="s">
        <v>95</v>
      </c>
      <c r="AD23" s="152" t="s">
        <v>105</v>
      </c>
      <c r="AE23" s="152" t="s">
        <v>97</v>
      </c>
      <c r="AF23" s="153">
        <f t="shared" si="1"/>
        <v>5</v>
      </c>
      <c r="AG23" s="154">
        <f t="shared" si="2"/>
        <v>112.66000000000001</v>
      </c>
      <c r="AH23" s="155">
        <f t="shared" si="3"/>
        <v>563.3000000000001</v>
      </c>
      <c r="AI23" s="156"/>
    </row>
    <row r="24" spans="1:35" ht="15">
      <c r="A24" s="108">
        <v>2020</v>
      </c>
      <c r="B24" s="108">
        <v>97</v>
      </c>
      <c r="C24" s="109" t="s">
        <v>75</v>
      </c>
      <c r="D24" s="150" t="s">
        <v>131</v>
      </c>
      <c r="E24" s="109" t="s">
        <v>99</v>
      </c>
      <c r="F24" s="111" t="s">
        <v>132</v>
      </c>
      <c r="G24" s="112">
        <v>36.78</v>
      </c>
      <c r="H24" s="112">
        <v>3.34</v>
      </c>
      <c r="I24" s="143" t="s">
        <v>79</v>
      </c>
      <c r="J24" s="112">
        <f t="shared" si="0"/>
        <v>33.44</v>
      </c>
      <c r="K24" s="151" t="s">
        <v>80</v>
      </c>
      <c r="L24" s="108">
        <v>2020</v>
      </c>
      <c r="M24" s="108">
        <v>1192</v>
      </c>
      <c r="N24" s="109" t="s">
        <v>101</v>
      </c>
      <c r="O24" s="111" t="s">
        <v>102</v>
      </c>
      <c r="P24" s="109" t="s">
        <v>103</v>
      </c>
      <c r="Q24" s="109" t="s">
        <v>104</v>
      </c>
      <c r="R24" s="108">
        <v>6</v>
      </c>
      <c r="S24" s="111" t="s">
        <v>84</v>
      </c>
      <c r="T24" s="108">
        <v>1010203</v>
      </c>
      <c r="U24" s="108">
        <v>140</v>
      </c>
      <c r="V24" s="108">
        <v>5</v>
      </c>
      <c r="W24" s="108">
        <v>4</v>
      </c>
      <c r="X24" s="113">
        <v>2019</v>
      </c>
      <c r="Y24" s="113">
        <v>93</v>
      </c>
      <c r="Z24" s="113">
        <v>0</v>
      </c>
      <c r="AA24" s="114" t="s">
        <v>95</v>
      </c>
      <c r="AB24" s="108">
        <v>333</v>
      </c>
      <c r="AC24" s="109" t="s">
        <v>95</v>
      </c>
      <c r="AD24" s="152" t="s">
        <v>105</v>
      </c>
      <c r="AE24" s="152" t="s">
        <v>97</v>
      </c>
      <c r="AF24" s="153">
        <f t="shared" si="1"/>
        <v>5</v>
      </c>
      <c r="AG24" s="154">
        <f t="shared" si="2"/>
        <v>33.44</v>
      </c>
      <c r="AH24" s="155">
        <f t="shared" si="3"/>
        <v>167.2</v>
      </c>
      <c r="AI24" s="156"/>
    </row>
    <row r="25" spans="1:35" ht="15">
      <c r="A25" s="108">
        <v>2020</v>
      </c>
      <c r="B25" s="108">
        <v>98</v>
      </c>
      <c r="C25" s="109" t="s">
        <v>75</v>
      </c>
      <c r="D25" s="150" t="s">
        <v>133</v>
      </c>
      <c r="E25" s="109" t="s">
        <v>99</v>
      </c>
      <c r="F25" s="111" t="s">
        <v>134</v>
      </c>
      <c r="G25" s="112">
        <v>104.62</v>
      </c>
      <c r="H25" s="112">
        <v>14.44</v>
      </c>
      <c r="I25" s="143" t="s">
        <v>79</v>
      </c>
      <c r="J25" s="112">
        <f t="shared" si="0"/>
        <v>90.18</v>
      </c>
      <c r="K25" s="151" t="s">
        <v>80</v>
      </c>
      <c r="L25" s="108">
        <v>2020</v>
      </c>
      <c r="M25" s="108">
        <v>1198</v>
      </c>
      <c r="N25" s="109" t="s">
        <v>101</v>
      </c>
      <c r="O25" s="111" t="s">
        <v>102</v>
      </c>
      <c r="P25" s="109" t="s">
        <v>103</v>
      </c>
      <c r="Q25" s="109" t="s">
        <v>104</v>
      </c>
      <c r="R25" s="108">
        <v>6</v>
      </c>
      <c r="S25" s="111" t="s">
        <v>84</v>
      </c>
      <c r="T25" s="108">
        <v>1100503</v>
      </c>
      <c r="U25" s="108">
        <v>4210</v>
      </c>
      <c r="V25" s="108">
        <v>5</v>
      </c>
      <c r="W25" s="108">
        <v>2</v>
      </c>
      <c r="X25" s="113">
        <v>2019</v>
      </c>
      <c r="Y25" s="113">
        <v>573</v>
      </c>
      <c r="Z25" s="113">
        <v>0</v>
      </c>
      <c r="AA25" s="114" t="s">
        <v>95</v>
      </c>
      <c r="AB25" s="108">
        <v>355</v>
      </c>
      <c r="AC25" s="109" t="s">
        <v>95</v>
      </c>
      <c r="AD25" s="152" t="s">
        <v>105</v>
      </c>
      <c r="AE25" s="152" t="s">
        <v>97</v>
      </c>
      <c r="AF25" s="153">
        <f t="shared" si="1"/>
        <v>5</v>
      </c>
      <c r="AG25" s="154">
        <f t="shared" si="2"/>
        <v>90.18</v>
      </c>
      <c r="AH25" s="155">
        <f t="shared" si="3"/>
        <v>450.90000000000003</v>
      </c>
      <c r="AI25" s="156"/>
    </row>
    <row r="26" spans="1:35" ht="15">
      <c r="A26" s="108">
        <v>2020</v>
      </c>
      <c r="B26" s="108">
        <v>99</v>
      </c>
      <c r="C26" s="109" t="s">
        <v>75</v>
      </c>
      <c r="D26" s="150" t="s">
        <v>135</v>
      </c>
      <c r="E26" s="109" t="s">
        <v>99</v>
      </c>
      <c r="F26" s="111" t="s">
        <v>136</v>
      </c>
      <c r="G26" s="112">
        <v>112.16</v>
      </c>
      <c r="H26" s="112">
        <v>15.12</v>
      </c>
      <c r="I26" s="143" t="s">
        <v>79</v>
      </c>
      <c r="J26" s="112">
        <f t="shared" si="0"/>
        <v>97.03999999999999</v>
      </c>
      <c r="K26" s="151" t="s">
        <v>80</v>
      </c>
      <c r="L26" s="108">
        <v>2020</v>
      </c>
      <c r="M26" s="108">
        <v>1167</v>
      </c>
      <c r="N26" s="109" t="s">
        <v>101</v>
      </c>
      <c r="O26" s="111" t="s">
        <v>102</v>
      </c>
      <c r="P26" s="109" t="s">
        <v>103</v>
      </c>
      <c r="Q26" s="109" t="s">
        <v>104</v>
      </c>
      <c r="R26" s="108">
        <v>6</v>
      </c>
      <c r="S26" s="111" t="s">
        <v>84</v>
      </c>
      <c r="T26" s="108">
        <v>1100503</v>
      </c>
      <c r="U26" s="108">
        <v>4210</v>
      </c>
      <c r="V26" s="108">
        <v>5</v>
      </c>
      <c r="W26" s="108">
        <v>2</v>
      </c>
      <c r="X26" s="113">
        <v>2019</v>
      </c>
      <c r="Y26" s="113">
        <v>573</v>
      </c>
      <c r="Z26" s="113">
        <v>0</v>
      </c>
      <c r="AA26" s="114" t="s">
        <v>95</v>
      </c>
      <c r="AB26" s="108">
        <v>355</v>
      </c>
      <c r="AC26" s="109" t="s">
        <v>95</v>
      </c>
      <c r="AD26" s="152" t="s">
        <v>105</v>
      </c>
      <c r="AE26" s="152" t="s">
        <v>97</v>
      </c>
      <c r="AF26" s="153">
        <f t="shared" si="1"/>
        <v>5</v>
      </c>
      <c r="AG26" s="154">
        <f t="shared" si="2"/>
        <v>97.03999999999999</v>
      </c>
      <c r="AH26" s="155">
        <f t="shared" si="3"/>
        <v>485.19999999999993</v>
      </c>
      <c r="AI26" s="156"/>
    </row>
    <row r="27" spans="1:35" ht="15">
      <c r="A27" s="108">
        <v>2020</v>
      </c>
      <c r="B27" s="108">
        <v>100</v>
      </c>
      <c r="C27" s="109" t="s">
        <v>75</v>
      </c>
      <c r="D27" s="150" t="s">
        <v>137</v>
      </c>
      <c r="E27" s="109" t="s">
        <v>99</v>
      </c>
      <c r="F27" s="111" t="s">
        <v>138</v>
      </c>
      <c r="G27" s="112">
        <v>102.08</v>
      </c>
      <c r="H27" s="112">
        <v>14.21</v>
      </c>
      <c r="I27" s="143" t="s">
        <v>79</v>
      </c>
      <c r="J27" s="112">
        <f t="shared" si="0"/>
        <v>87.87</v>
      </c>
      <c r="K27" s="151" t="s">
        <v>80</v>
      </c>
      <c r="L27" s="108">
        <v>2020</v>
      </c>
      <c r="M27" s="108">
        <v>1170</v>
      </c>
      <c r="N27" s="109" t="s">
        <v>101</v>
      </c>
      <c r="O27" s="111" t="s">
        <v>102</v>
      </c>
      <c r="P27" s="109" t="s">
        <v>103</v>
      </c>
      <c r="Q27" s="109" t="s">
        <v>104</v>
      </c>
      <c r="R27" s="108">
        <v>6</v>
      </c>
      <c r="S27" s="111" t="s">
        <v>84</v>
      </c>
      <c r="T27" s="108">
        <v>1100503</v>
      </c>
      <c r="U27" s="108">
        <v>4210</v>
      </c>
      <c r="V27" s="108">
        <v>5</v>
      </c>
      <c r="W27" s="108">
        <v>2</v>
      </c>
      <c r="X27" s="113">
        <v>2019</v>
      </c>
      <c r="Y27" s="113">
        <v>573</v>
      </c>
      <c r="Z27" s="113">
        <v>0</v>
      </c>
      <c r="AA27" s="114" t="s">
        <v>95</v>
      </c>
      <c r="AB27" s="108">
        <v>355</v>
      </c>
      <c r="AC27" s="109" t="s">
        <v>95</v>
      </c>
      <c r="AD27" s="152" t="s">
        <v>105</v>
      </c>
      <c r="AE27" s="152" t="s">
        <v>97</v>
      </c>
      <c r="AF27" s="153">
        <f t="shared" si="1"/>
        <v>5</v>
      </c>
      <c r="AG27" s="154">
        <f t="shared" si="2"/>
        <v>87.87</v>
      </c>
      <c r="AH27" s="155">
        <f t="shared" si="3"/>
        <v>439.35</v>
      </c>
      <c r="AI27" s="156"/>
    </row>
    <row r="28" spans="1:35" ht="15">
      <c r="A28" s="108">
        <v>2020</v>
      </c>
      <c r="B28" s="108">
        <v>101</v>
      </c>
      <c r="C28" s="109" t="s">
        <v>75</v>
      </c>
      <c r="D28" s="150" t="s">
        <v>139</v>
      </c>
      <c r="E28" s="109" t="s">
        <v>99</v>
      </c>
      <c r="F28" s="111" t="s">
        <v>140</v>
      </c>
      <c r="G28" s="112">
        <v>103.35</v>
      </c>
      <c r="H28" s="112">
        <v>14.32</v>
      </c>
      <c r="I28" s="143" t="s">
        <v>79</v>
      </c>
      <c r="J28" s="112">
        <f t="shared" si="0"/>
        <v>89.03</v>
      </c>
      <c r="K28" s="151" t="s">
        <v>80</v>
      </c>
      <c r="L28" s="108">
        <v>2020</v>
      </c>
      <c r="M28" s="108">
        <v>1174</v>
      </c>
      <c r="N28" s="109" t="s">
        <v>101</v>
      </c>
      <c r="O28" s="111" t="s">
        <v>102</v>
      </c>
      <c r="P28" s="109" t="s">
        <v>103</v>
      </c>
      <c r="Q28" s="109" t="s">
        <v>104</v>
      </c>
      <c r="R28" s="108">
        <v>6</v>
      </c>
      <c r="S28" s="111" t="s">
        <v>84</v>
      </c>
      <c r="T28" s="108">
        <v>1100503</v>
      </c>
      <c r="U28" s="108">
        <v>4210</v>
      </c>
      <c r="V28" s="108">
        <v>5</v>
      </c>
      <c r="W28" s="108">
        <v>2</v>
      </c>
      <c r="X28" s="113">
        <v>2019</v>
      </c>
      <c r="Y28" s="113">
        <v>573</v>
      </c>
      <c r="Z28" s="113">
        <v>0</v>
      </c>
      <c r="AA28" s="114" t="s">
        <v>95</v>
      </c>
      <c r="AB28" s="108">
        <v>355</v>
      </c>
      <c r="AC28" s="109" t="s">
        <v>95</v>
      </c>
      <c r="AD28" s="152" t="s">
        <v>105</v>
      </c>
      <c r="AE28" s="152" t="s">
        <v>97</v>
      </c>
      <c r="AF28" s="153">
        <f t="shared" si="1"/>
        <v>5</v>
      </c>
      <c r="AG28" s="154">
        <f t="shared" si="2"/>
        <v>89.03</v>
      </c>
      <c r="AH28" s="155">
        <f t="shared" si="3"/>
        <v>445.15</v>
      </c>
      <c r="AI28" s="156"/>
    </row>
    <row r="29" spans="1:35" ht="15">
      <c r="A29" s="108">
        <v>2020</v>
      </c>
      <c r="B29" s="108">
        <v>102</v>
      </c>
      <c r="C29" s="109" t="s">
        <v>75</v>
      </c>
      <c r="D29" s="150" t="s">
        <v>141</v>
      </c>
      <c r="E29" s="109" t="s">
        <v>99</v>
      </c>
      <c r="F29" s="111" t="s">
        <v>142</v>
      </c>
      <c r="G29" s="112">
        <v>232.89</v>
      </c>
      <c r="H29" s="112">
        <v>26.1</v>
      </c>
      <c r="I29" s="143" t="s">
        <v>79</v>
      </c>
      <c r="J29" s="112">
        <f t="shared" si="0"/>
        <v>206.79</v>
      </c>
      <c r="K29" s="151" t="s">
        <v>80</v>
      </c>
      <c r="L29" s="108">
        <v>2020</v>
      </c>
      <c r="M29" s="108">
        <v>1194</v>
      </c>
      <c r="N29" s="109" t="s">
        <v>101</v>
      </c>
      <c r="O29" s="111" t="s">
        <v>102</v>
      </c>
      <c r="P29" s="109" t="s">
        <v>103</v>
      </c>
      <c r="Q29" s="109" t="s">
        <v>104</v>
      </c>
      <c r="R29" s="108">
        <v>6</v>
      </c>
      <c r="S29" s="111" t="s">
        <v>84</v>
      </c>
      <c r="T29" s="108">
        <v>1070103</v>
      </c>
      <c r="U29" s="108">
        <v>2560</v>
      </c>
      <c r="V29" s="108">
        <v>5</v>
      </c>
      <c r="W29" s="108">
        <v>3</v>
      </c>
      <c r="X29" s="113">
        <v>2019</v>
      </c>
      <c r="Y29" s="113">
        <v>572</v>
      </c>
      <c r="Z29" s="113">
        <v>0</v>
      </c>
      <c r="AA29" s="114" t="s">
        <v>95</v>
      </c>
      <c r="AB29" s="108">
        <v>354</v>
      </c>
      <c r="AC29" s="109" t="s">
        <v>95</v>
      </c>
      <c r="AD29" s="152" t="s">
        <v>105</v>
      </c>
      <c r="AE29" s="152" t="s">
        <v>97</v>
      </c>
      <c r="AF29" s="153">
        <f t="shared" si="1"/>
        <v>5</v>
      </c>
      <c r="AG29" s="154">
        <f t="shared" si="2"/>
        <v>206.79</v>
      </c>
      <c r="AH29" s="155">
        <f t="shared" si="3"/>
        <v>1033.95</v>
      </c>
      <c r="AI29" s="156"/>
    </row>
    <row r="30" spans="1:35" ht="15">
      <c r="A30" s="108">
        <v>2020</v>
      </c>
      <c r="B30" s="108">
        <v>103</v>
      </c>
      <c r="C30" s="109" t="s">
        <v>75</v>
      </c>
      <c r="D30" s="150" t="s">
        <v>143</v>
      </c>
      <c r="E30" s="109" t="s">
        <v>99</v>
      </c>
      <c r="F30" s="111" t="s">
        <v>144</v>
      </c>
      <c r="G30" s="112">
        <v>128.46</v>
      </c>
      <c r="H30" s="112">
        <v>14.99</v>
      </c>
      <c r="I30" s="143" t="s">
        <v>79</v>
      </c>
      <c r="J30" s="112">
        <f t="shared" si="0"/>
        <v>113.47000000000001</v>
      </c>
      <c r="K30" s="151" t="s">
        <v>80</v>
      </c>
      <c r="L30" s="108">
        <v>2020</v>
      </c>
      <c r="M30" s="108">
        <v>1168</v>
      </c>
      <c r="N30" s="109" t="s">
        <v>101</v>
      </c>
      <c r="O30" s="111" t="s">
        <v>102</v>
      </c>
      <c r="P30" s="109" t="s">
        <v>103</v>
      </c>
      <c r="Q30" s="109" t="s">
        <v>104</v>
      </c>
      <c r="R30" s="108">
        <v>6</v>
      </c>
      <c r="S30" s="111" t="s">
        <v>84</v>
      </c>
      <c r="T30" s="108">
        <v>1070103</v>
      </c>
      <c r="U30" s="108">
        <v>2560</v>
      </c>
      <c r="V30" s="108">
        <v>5</v>
      </c>
      <c r="W30" s="108">
        <v>3</v>
      </c>
      <c r="X30" s="113">
        <v>2019</v>
      </c>
      <c r="Y30" s="113">
        <v>572</v>
      </c>
      <c r="Z30" s="113">
        <v>0</v>
      </c>
      <c r="AA30" s="114" t="s">
        <v>95</v>
      </c>
      <c r="AB30" s="108">
        <v>354</v>
      </c>
      <c r="AC30" s="109" t="s">
        <v>95</v>
      </c>
      <c r="AD30" s="152" t="s">
        <v>105</v>
      </c>
      <c r="AE30" s="152" t="s">
        <v>97</v>
      </c>
      <c r="AF30" s="153">
        <f t="shared" si="1"/>
        <v>5</v>
      </c>
      <c r="AG30" s="154">
        <f t="shared" si="2"/>
        <v>113.47000000000001</v>
      </c>
      <c r="AH30" s="155">
        <f t="shared" si="3"/>
        <v>567.35</v>
      </c>
      <c r="AI30" s="156"/>
    </row>
    <row r="31" spans="1:35" ht="15">
      <c r="A31" s="108">
        <v>2020</v>
      </c>
      <c r="B31" s="108">
        <v>104</v>
      </c>
      <c r="C31" s="109" t="s">
        <v>75</v>
      </c>
      <c r="D31" s="150" t="s">
        <v>145</v>
      </c>
      <c r="E31" s="109" t="s">
        <v>99</v>
      </c>
      <c r="F31" s="111" t="s">
        <v>146</v>
      </c>
      <c r="G31" s="112">
        <v>107.14</v>
      </c>
      <c r="H31" s="112">
        <v>14.67</v>
      </c>
      <c r="I31" s="143" t="s">
        <v>79</v>
      </c>
      <c r="J31" s="112">
        <f t="shared" si="0"/>
        <v>92.47</v>
      </c>
      <c r="K31" s="151" t="s">
        <v>80</v>
      </c>
      <c r="L31" s="108">
        <v>2020</v>
      </c>
      <c r="M31" s="108">
        <v>1188</v>
      </c>
      <c r="N31" s="109" t="s">
        <v>101</v>
      </c>
      <c r="O31" s="111" t="s">
        <v>102</v>
      </c>
      <c r="P31" s="109" t="s">
        <v>103</v>
      </c>
      <c r="Q31" s="109" t="s">
        <v>104</v>
      </c>
      <c r="R31" s="108">
        <v>6</v>
      </c>
      <c r="S31" s="111" t="s">
        <v>84</v>
      </c>
      <c r="T31" s="108">
        <v>1070103</v>
      </c>
      <c r="U31" s="108">
        <v>2560</v>
      </c>
      <c r="V31" s="108">
        <v>5</v>
      </c>
      <c r="W31" s="108">
        <v>3</v>
      </c>
      <c r="X31" s="113">
        <v>2019</v>
      </c>
      <c r="Y31" s="113">
        <v>572</v>
      </c>
      <c r="Z31" s="113">
        <v>0</v>
      </c>
      <c r="AA31" s="114" t="s">
        <v>95</v>
      </c>
      <c r="AB31" s="108">
        <v>354</v>
      </c>
      <c r="AC31" s="109" t="s">
        <v>95</v>
      </c>
      <c r="AD31" s="152" t="s">
        <v>105</v>
      </c>
      <c r="AE31" s="152" t="s">
        <v>97</v>
      </c>
      <c r="AF31" s="153">
        <f t="shared" si="1"/>
        <v>5</v>
      </c>
      <c r="AG31" s="154">
        <f t="shared" si="2"/>
        <v>92.47</v>
      </c>
      <c r="AH31" s="155">
        <f t="shared" si="3"/>
        <v>462.35</v>
      </c>
      <c r="AI31" s="156"/>
    </row>
    <row r="32" spans="1:35" ht="15">
      <c r="A32" s="108">
        <v>2020</v>
      </c>
      <c r="B32" s="108">
        <v>105</v>
      </c>
      <c r="C32" s="109" t="s">
        <v>75</v>
      </c>
      <c r="D32" s="150" t="s">
        <v>147</v>
      </c>
      <c r="E32" s="109" t="s">
        <v>99</v>
      </c>
      <c r="F32" s="111" t="s">
        <v>148</v>
      </c>
      <c r="G32" s="112">
        <v>104.62</v>
      </c>
      <c r="H32" s="112">
        <v>14.44</v>
      </c>
      <c r="I32" s="143" t="s">
        <v>79</v>
      </c>
      <c r="J32" s="112">
        <f t="shared" si="0"/>
        <v>90.18</v>
      </c>
      <c r="K32" s="151" t="s">
        <v>80</v>
      </c>
      <c r="L32" s="108">
        <v>2020</v>
      </c>
      <c r="M32" s="108">
        <v>1182</v>
      </c>
      <c r="N32" s="109" t="s">
        <v>101</v>
      </c>
      <c r="O32" s="111" t="s">
        <v>102</v>
      </c>
      <c r="P32" s="109" t="s">
        <v>103</v>
      </c>
      <c r="Q32" s="109" t="s">
        <v>104</v>
      </c>
      <c r="R32" s="108">
        <v>6</v>
      </c>
      <c r="S32" s="111" t="s">
        <v>84</v>
      </c>
      <c r="T32" s="108">
        <v>1070103</v>
      </c>
      <c r="U32" s="108">
        <v>2560</v>
      </c>
      <c r="V32" s="108">
        <v>5</v>
      </c>
      <c r="W32" s="108">
        <v>3</v>
      </c>
      <c r="X32" s="113">
        <v>2019</v>
      </c>
      <c r="Y32" s="113">
        <v>572</v>
      </c>
      <c r="Z32" s="113">
        <v>0</v>
      </c>
      <c r="AA32" s="114" t="s">
        <v>95</v>
      </c>
      <c r="AB32" s="108">
        <v>354</v>
      </c>
      <c r="AC32" s="109" t="s">
        <v>95</v>
      </c>
      <c r="AD32" s="152" t="s">
        <v>105</v>
      </c>
      <c r="AE32" s="152" t="s">
        <v>97</v>
      </c>
      <c r="AF32" s="153">
        <f t="shared" si="1"/>
        <v>5</v>
      </c>
      <c r="AG32" s="154">
        <f t="shared" si="2"/>
        <v>90.18</v>
      </c>
      <c r="AH32" s="155">
        <f t="shared" si="3"/>
        <v>450.90000000000003</v>
      </c>
      <c r="AI32" s="156"/>
    </row>
    <row r="33" spans="1:35" ht="15">
      <c r="A33" s="108">
        <v>2020</v>
      </c>
      <c r="B33" s="108">
        <v>106</v>
      </c>
      <c r="C33" s="109" t="s">
        <v>75</v>
      </c>
      <c r="D33" s="150" t="s">
        <v>149</v>
      </c>
      <c r="E33" s="109" t="s">
        <v>99</v>
      </c>
      <c r="F33" s="111" t="s">
        <v>150</v>
      </c>
      <c r="G33" s="112">
        <v>104.61</v>
      </c>
      <c r="H33" s="112">
        <v>14.44</v>
      </c>
      <c r="I33" s="143" t="s">
        <v>79</v>
      </c>
      <c r="J33" s="112">
        <f t="shared" si="0"/>
        <v>90.17</v>
      </c>
      <c r="K33" s="151" t="s">
        <v>80</v>
      </c>
      <c r="L33" s="108">
        <v>2020</v>
      </c>
      <c r="M33" s="108">
        <v>1183</v>
      </c>
      <c r="N33" s="109" t="s">
        <v>101</v>
      </c>
      <c r="O33" s="111" t="s">
        <v>102</v>
      </c>
      <c r="P33" s="109" t="s">
        <v>103</v>
      </c>
      <c r="Q33" s="109" t="s">
        <v>104</v>
      </c>
      <c r="R33" s="108">
        <v>6</v>
      </c>
      <c r="S33" s="111" t="s">
        <v>84</v>
      </c>
      <c r="T33" s="108">
        <v>1070103</v>
      </c>
      <c r="U33" s="108">
        <v>2560</v>
      </c>
      <c r="V33" s="108">
        <v>5</v>
      </c>
      <c r="W33" s="108">
        <v>3</v>
      </c>
      <c r="X33" s="113">
        <v>2019</v>
      </c>
      <c r="Y33" s="113">
        <v>572</v>
      </c>
      <c r="Z33" s="113">
        <v>0</v>
      </c>
      <c r="AA33" s="114" t="s">
        <v>95</v>
      </c>
      <c r="AB33" s="108">
        <v>354</v>
      </c>
      <c r="AC33" s="109" t="s">
        <v>95</v>
      </c>
      <c r="AD33" s="152" t="s">
        <v>105</v>
      </c>
      <c r="AE33" s="152" t="s">
        <v>97</v>
      </c>
      <c r="AF33" s="153">
        <f t="shared" si="1"/>
        <v>5</v>
      </c>
      <c r="AG33" s="154">
        <f t="shared" si="2"/>
        <v>90.17</v>
      </c>
      <c r="AH33" s="155">
        <f t="shared" si="3"/>
        <v>450.85</v>
      </c>
      <c r="AI33" s="156"/>
    </row>
    <row r="34" spans="1:35" ht="15">
      <c r="A34" s="108">
        <v>2020</v>
      </c>
      <c r="B34" s="108">
        <v>107</v>
      </c>
      <c r="C34" s="109" t="s">
        <v>75</v>
      </c>
      <c r="D34" s="150" t="s">
        <v>151</v>
      </c>
      <c r="E34" s="109" t="s">
        <v>99</v>
      </c>
      <c r="F34" s="111" t="s">
        <v>152</v>
      </c>
      <c r="G34" s="112">
        <v>103.35</v>
      </c>
      <c r="H34" s="112">
        <v>14.32</v>
      </c>
      <c r="I34" s="143" t="s">
        <v>79</v>
      </c>
      <c r="J34" s="112">
        <f t="shared" si="0"/>
        <v>89.03</v>
      </c>
      <c r="K34" s="151" t="s">
        <v>80</v>
      </c>
      <c r="L34" s="108">
        <v>2020</v>
      </c>
      <c r="M34" s="108">
        <v>1193</v>
      </c>
      <c r="N34" s="109" t="s">
        <v>101</v>
      </c>
      <c r="O34" s="111" t="s">
        <v>102</v>
      </c>
      <c r="P34" s="109" t="s">
        <v>103</v>
      </c>
      <c r="Q34" s="109" t="s">
        <v>104</v>
      </c>
      <c r="R34" s="108">
        <v>6</v>
      </c>
      <c r="S34" s="111" t="s">
        <v>84</v>
      </c>
      <c r="T34" s="108">
        <v>1070103</v>
      </c>
      <c r="U34" s="108">
        <v>2560</v>
      </c>
      <c r="V34" s="108">
        <v>5</v>
      </c>
      <c r="W34" s="108">
        <v>3</v>
      </c>
      <c r="X34" s="113">
        <v>2019</v>
      </c>
      <c r="Y34" s="113">
        <v>572</v>
      </c>
      <c r="Z34" s="113">
        <v>0</v>
      </c>
      <c r="AA34" s="114" t="s">
        <v>95</v>
      </c>
      <c r="AB34" s="108">
        <v>354</v>
      </c>
      <c r="AC34" s="109" t="s">
        <v>95</v>
      </c>
      <c r="AD34" s="152" t="s">
        <v>105</v>
      </c>
      <c r="AE34" s="152" t="s">
        <v>97</v>
      </c>
      <c r="AF34" s="153">
        <f t="shared" si="1"/>
        <v>5</v>
      </c>
      <c r="AG34" s="154">
        <f t="shared" si="2"/>
        <v>89.03</v>
      </c>
      <c r="AH34" s="155">
        <f t="shared" si="3"/>
        <v>445.15</v>
      </c>
      <c r="AI34" s="156"/>
    </row>
    <row r="35" spans="1:35" ht="15">
      <c r="A35" s="108">
        <v>2020</v>
      </c>
      <c r="B35" s="108">
        <v>108</v>
      </c>
      <c r="C35" s="109" t="s">
        <v>75</v>
      </c>
      <c r="D35" s="150" t="s">
        <v>153</v>
      </c>
      <c r="E35" s="109" t="s">
        <v>99</v>
      </c>
      <c r="F35" s="111" t="s">
        <v>154</v>
      </c>
      <c r="G35" s="112">
        <v>102.09</v>
      </c>
      <c r="H35" s="112">
        <v>14.21</v>
      </c>
      <c r="I35" s="143" t="s">
        <v>79</v>
      </c>
      <c r="J35" s="112">
        <f t="shared" si="0"/>
        <v>87.88</v>
      </c>
      <c r="K35" s="151" t="s">
        <v>80</v>
      </c>
      <c r="L35" s="108">
        <v>2020</v>
      </c>
      <c r="M35" s="108">
        <v>1191</v>
      </c>
      <c r="N35" s="109" t="s">
        <v>101</v>
      </c>
      <c r="O35" s="111" t="s">
        <v>102</v>
      </c>
      <c r="P35" s="109" t="s">
        <v>103</v>
      </c>
      <c r="Q35" s="109" t="s">
        <v>104</v>
      </c>
      <c r="R35" s="108">
        <v>6</v>
      </c>
      <c r="S35" s="111" t="s">
        <v>84</v>
      </c>
      <c r="T35" s="108">
        <v>1070103</v>
      </c>
      <c r="U35" s="108">
        <v>2560</v>
      </c>
      <c r="V35" s="108">
        <v>5</v>
      </c>
      <c r="W35" s="108">
        <v>3</v>
      </c>
      <c r="X35" s="113">
        <v>2019</v>
      </c>
      <c r="Y35" s="113">
        <v>572</v>
      </c>
      <c r="Z35" s="113">
        <v>0</v>
      </c>
      <c r="AA35" s="114" t="s">
        <v>95</v>
      </c>
      <c r="AB35" s="108">
        <v>354</v>
      </c>
      <c r="AC35" s="109" t="s">
        <v>95</v>
      </c>
      <c r="AD35" s="152" t="s">
        <v>105</v>
      </c>
      <c r="AE35" s="152" t="s">
        <v>97</v>
      </c>
      <c r="AF35" s="153">
        <f t="shared" si="1"/>
        <v>5</v>
      </c>
      <c r="AG35" s="154">
        <f t="shared" si="2"/>
        <v>87.88</v>
      </c>
      <c r="AH35" s="155">
        <f t="shared" si="3"/>
        <v>439.4</v>
      </c>
      <c r="AI35" s="156"/>
    </row>
    <row r="36" spans="1:35" ht="15">
      <c r="A36" s="108">
        <v>2020</v>
      </c>
      <c r="B36" s="108">
        <v>109</v>
      </c>
      <c r="C36" s="109" t="s">
        <v>75</v>
      </c>
      <c r="D36" s="150" t="s">
        <v>155</v>
      </c>
      <c r="E36" s="109" t="s">
        <v>99</v>
      </c>
      <c r="F36" s="111" t="s">
        <v>156</v>
      </c>
      <c r="G36" s="112">
        <v>100.83</v>
      </c>
      <c r="H36" s="112">
        <v>14.09</v>
      </c>
      <c r="I36" s="143" t="s">
        <v>79</v>
      </c>
      <c r="J36" s="112">
        <f t="shared" si="0"/>
        <v>86.74</v>
      </c>
      <c r="K36" s="151" t="s">
        <v>80</v>
      </c>
      <c r="L36" s="108">
        <v>2020</v>
      </c>
      <c r="M36" s="108">
        <v>1171</v>
      </c>
      <c r="N36" s="109" t="s">
        <v>101</v>
      </c>
      <c r="O36" s="111" t="s">
        <v>102</v>
      </c>
      <c r="P36" s="109" t="s">
        <v>103</v>
      </c>
      <c r="Q36" s="109" t="s">
        <v>104</v>
      </c>
      <c r="R36" s="108">
        <v>6</v>
      </c>
      <c r="S36" s="111" t="s">
        <v>84</v>
      </c>
      <c r="T36" s="108">
        <v>1070103</v>
      </c>
      <c r="U36" s="108">
        <v>2560</v>
      </c>
      <c r="V36" s="108">
        <v>5</v>
      </c>
      <c r="W36" s="108">
        <v>3</v>
      </c>
      <c r="X36" s="113">
        <v>2019</v>
      </c>
      <c r="Y36" s="113">
        <v>572</v>
      </c>
      <c r="Z36" s="113">
        <v>0</v>
      </c>
      <c r="AA36" s="114" t="s">
        <v>95</v>
      </c>
      <c r="AB36" s="108">
        <v>354</v>
      </c>
      <c r="AC36" s="109" t="s">
        <v>95</v>
      </c>
      <c r="AD36" s="152" t="s">
        <v>105</v>
      </c>
      <c r="AE36" s="152" t="s">
        <v>97</v>
      </c>
      <c r="AF36" s="153">
        <f t="shared" si="1"/>
        <v>5</v>
      </c>
      <c r="AG36" s="154">
        <f t="shared" si="2"/>
        <v>86.74</v>
      </c>
      <c r="AH36" s="155">
        <f t="shared" si="3"/>
        <v>433.7</v>
      </c>
      <c r="AI36" s="156"/>
    </row>
    <row r="37" spans="1:35" ht="15">
      <c r="A37" s="108">
        <v>2020</v>
      </c>
      <c r="B37" s="108">
        <v>110</v>
      </c>
      <c r="C37" s="109" t="s">
        <v>75</v>
      </c>
      <c r="D37" s="150" t="s">
        <v>157</v>
      </c>
      <c r="E37" s="109" t="s">
        <v>99</v>
      </c>
      <c r="F37" s="111" t="s">
        <v>158</v>
      </c>
      <c r="G37" s="112">
        <v>100.83</v>
      </c>
      <c r="H37" s="112">
        <v>14.09</v>
      </c>
      <c r="I37" s="143" t="s">
        <v>79</v>
      </c>
      <c r="J37" s="112">
        <f t="shared" si="0"/>
        <v>86.74</v>
      </c>
      <c r="K37" s="151" t="s">
        <v>80</v>
      </c>
      <c r="L37" s="108">
        <v>2020</v>
      </c>
      <c r="M37" s="108">
        <v>1187</v>
      </c>
      <c r="N37" s="109" t="s">
        <v>101</v>
      </c>
      <c r="O37" s="111" t="s">
        <v>102</v>
      </c>
      <c r="P37" s="109" t="s">
        <v>103</v>
      </c>
      <c r="Q37" s="109" t="s">
        <v>104</v>
      </c>
      <c r="R37" s="108">
        <v>6</v>
      </c>
      <c r="S37" s="111" t="s">
        <v>84</v>
      </c>
      <c r="T37" s="108">
        <v>1070103</v>
      </c>
      <c r="U37" s="108">
        <v>2560</v>
      </c>
      <c r="V37" s="108">
        <v>5</v>
      </c>
      <c r="W37" s="108">
        <v>3</v>
      </c>
      <c r="X37" s="113">
        <v>2019</v>
      </c>
      <c r="Y37" s="113">
        <v>572</v>
      </c>
      <c r="Z37" s="113">
        <v>0</v>
      </c>
      <c r="AA37" s="114" t="s">
        <v>95</v>
      </c>
      <c r="AB37" s="108">
        <v>354</v>
      </c>
      <c r="AC37" s="109" t="s">
        <v>95</v>
      </c>
      <c r="AD37" s="152" t="s">
        <v>105</v>
      </c>
      <c r="AE37" s="152" t="s">
        <v>97</v>
      </c>
      <c r="AF37" s="153">
        <f t="shared" si="1"/>
        <v>5</v>
      </c>
      <c r="AG37" s="154">
        <f t="shared" si="2"/>
        <v>86.74</v>
      </c>
      <c r="AH37" s="155">
        <f t="shared" si="3"/>
        <v>433.7</v>
      </c>
      <c r="AI37" s="156"/>
    </row>
    <row r="38" spans="1:35" ht="15">
      <c r="A38" s="108">
        <v>2020</v>
      </c>
      <c r="B38" s="108">
        <v>111</v>
      </c>
      <c r="C38" s="109" t="s">
        <v>75</v>
      </c>
      <c r="D38" s="150" t="s">
        <v>159</v>
      </c>
      <c r="E38" s="109" t="s">
        <v>99</v>
      </c>
      <c r="F38" s="111" t="s">
        <v>160</v>
      </c>
      <c r="G38" s="112">
        <v>100.83</v>
      </c>
      <c r="H38" s="112">
        <v>14.09</v>
      </c>
      <c r="I38" s="143" t="s">
        <v>79</v>
      </c>
      <c r="J38" s="112">
        <f t="shared" si="0"/>
        <v>86.74</v>
      </c>
      <c r="K38" s="151" t="s">
        <v>80</v>
      </c>
      <c r="L38" s="108">
        <v>2020</v>
      </c>
      <c r="M38" s="108">
        <v>1195</v>
      </c>
      <c r="N38" s="109" t="s">
        <v>101</v>
      </c>
      <c r="O38" s="111" t="s">
        <v>102</v>
      </c>
      <c r="P38" s="109" t="s">
        <v>103</v>
      </c>
      <c r="Q38" s="109" t="s">
        <v>104</v>
      </c>
      <c r="R38" s="108">
        <v>6</v>
      </c>
      <c r="S38" s="111" t="s">
        <v>84</v>
      </c>
      <c r="T38" s="108">
        <v>1070103</v>
      </c>
      <c r="U38" s="108">
        <v>2560</v>
      </c>
      <c r="V38" s="108">
        <v>5</v>
      </c>
      <c r="W38" s="108">
        <v>3</v>
      </c>
      <c r="X38" s="113">
        <v>2019</v>
      </c>
      <c r="Y38" s="113">
        <v>572</v>
      </c>
      <c r="Z38" s="113">
        <v>0</v>
      </c>
      <c r="AA38" s="114" t="s">
        <v>95</v>
      </c>
      <c r="AB38" s="108">
        <v>354</v>
      </c>
      <c r="AC38" s="109" t="s">
        <v>95</v>
      </c>
      <c r="AD38" s="152" t="s">
        <v>105</v>
      </c>
      <c r="AE38" s="152" t="s">
        <v>97</v>
      </c>
      <c r="AF38" s="153">
        <f t="shared" si="1"/>
        <v>5</v>
      </c>
      <c r="AG38" s="154">
        <f t="shared" si="2"/>
        <v>86.74</v>
      </c>
      <c r="AH38" s="155">
        <f t="shared" si="3"/>
        <v>433.7</v>
      </c>
      <c r="AI38" s="156"/>
    </row>
    <row r="39" spans="1:35" ht="15">
      <c r="A39" s="108">
        <v>2020</v>
      </c>
      <c r="B39" s="108">
        <v>112</v>
      </c>
      <c r="C39" s="109" t="s">
        <v>75</v>
      </c>
      <c r="D39" s="150" t="s">
        <v>161</v>
      </c>
      <c r="E39" s="109" t="s">
        <v>99</v>
      </c>
      <c r="F39" s="111" t="s">
        <v>162</v>
      </c>
      <c r="G39" s="112">
        <v>100.83</v>
      </c>
      <c r="H39" s="112">
        <v>14.09</v>
      </c>
      <c r="I39" s="143" t="s">
        <v>79</v>
      </c>
      <c r="J39" s="112">
        <f t="shared" si="0"/>
        <v>86.74</v>
      </c>
      <c r="K39" s="151" t="s">
        <v>80</v>
      </c>
      <c r="L39" s="108">
        <v>2020</v>
      </c>
      <c r="M39" s="108">
        <v>1189</v>
      </c>
      <c r="N39" s="109" t="s">
        <v>101</v>
      </c>
      <c r="O39" s="111" t="s">
        <v>102</v>
      </c>
      <c r="P39" s="109" t="s">
        <v>103</v>
      </c>
      <c r="Q39" s="109" t="s">
        <v>104</v>
      </c>
      <c r="R39" s="108">
        <v>6</v>
      </c>
      <c r="S39" s="111" t="s">
        <v>84</v>
      </c>
      <c r="T39" s="108">
        <v>1070103</v>
      </c>
      <c r="U39" s="108">
        <v>2560</v>
      </c>
      <c r="V39" s="108">
        <v>5</v>
      </c>
      <c r="W39" s="108">
        <v>3</v>
      </c>
      <c r="X39" s="113">
        <v>2019</v>
      </c>
      <c r="Y39" s="113">
        <v>572</v>
      </c>
      <c r="Z39" s="113">
        <v>0</v>
      </c>
      <c r="AA39" s="114" t="s">
        <v>95</v>
      </c>
      <c r="AB39" s="108">
        <v>341</v>
      </c>
      <c r="AC39" s="109" t="s">
        <v>95</v>
      </c>
      <c r="AD39" s="152" t="s">
        <v>105</v>
      </c>
      <c r="AE39" s="152" t="s">
        <v>97</v>
      </c>
      <c r="AF39" s="153">
        <f t="shared" si="1"/>
        <v>5</v>
      </c>
      <c r="AG39" s="154">
        <f t="shared" si="2"/>
        <v>86.74</v>
      </c>
      <c r="AH39" s="155">
        <f t="shared" si="3"/>
        <v>433.7</v>
      </c>
      <c r="AI39" s="156"/>
    </row>
    <row r="40" spans="1:35" ht="15">
      <c r="A40" s="108">
        <v>2020</v>
      </c>
      <c r="B40" s="108">
        <v>113</v>
      </c>
      <c r="C40" s="109" t="s">
        <v>75</v>
      </c>
      <c r="D40" s="150" t="s">
        <v>163</v>
      </c>
      <c r="E40" s="109" t="s">
        <v>99</v>
      </c>
      <c r="F40" s="111" t="s">
        <v>164</v>
      </c>
      <c r="G40" s="112">
        <v>-43.88</v>
      </c>
      <c r="H40" s="112">
        <v>1.14</v>
      </c>
      <c r="I40" s="143" t="s">
        <v>79</v>
      </c>
      <c r="J40" s="112">
        <f aca="true" t="shared" si="4" ref="J40:J71">IF(I40="SI",G40-H40,G40)</f>
        <v>-45.02</v>
      </c>
      <c r="K40" s="151" t="s">
        <v>80</v>
      </c>
      <c r="L40" s="108">
        <v>2020</v>
      </c>
      <c r="M40" s="108">
        <v>759</v>
      </c>
      <c r="N40" s="109" t="s">
        <v>165</v>
      </c>
      <c r="O40" s="111" t="s">
        <v>102</v>
      </c>
      <c r="P40" s="109" t="s">
        <v>103</v>
      </c>
      <c r="Q40" s="109" t="s">
        <v>104</v>
      </c>
      <c r="R40" s="108">
        <v>6</v>
      </c>
      <c r="S40" s="111" t="s">
        <v>84</v>
      </c>
      <c r="T40" s="108">
        <v>1070103</v>
      </c>
      <c r="U40" s="108">
        <v>2560</v>
      </c>
      <c r="V40" s="108">
        <v>5</v>
      </c>
      <c r="W40" s="108">
        <v>3</v>
      </c>
      <c r="X40" s="113">
        <v>2019</v>
      </c>
      <c r="Y40" s="113">
        <v>572</v>
      </c>
      <c r="Z40" s="113">
        <v>0</v>
      </c>
      <c r="AA40" s="114" t="s">
        <v>95</v>
      </c>
      <c r="AB40" s="108">
        <v>341</v>
      </c>
      <c r="AC40" s="109" t="s">
        <v>95</v>
      </c>
      <c r="AD40" s="152" t="s">
        <v>166</v>
      </c>
      <c r="AE40" s="152" t="s">
        <v>97</v>
      </c>
      <c r="AF40" s="153">
        <f aca="true" t="shared" si="5" ref="AF40:AF71">AE40-AD40</f>
        <v>26</v>
      </c>
      <c r="AG40" s="154">
        <f aca="true" t="shared" si="6" ref="AG40:AG71">IF(AI40="SI",0,J40)</f>
        <v>-45.02</v>
      </c>
      <c r="AH40" s="155">
        <f aca="true" t="shared" si="7" ref="AH40:AH71">AG40*AF40</f>
        <v>-1170.52</v>
      </c>
      <c r="AI40" s="156"/>
    </row>
    <row r="41" spans="1:35" ht="15">
      <c r="A41" s="108">
        <v>2020</v>
      </c>
      <c r="B41" s="108">
        <v>115</v>
      </c>
      <c r="C41" s="109" t="s">
        <v>167</v>
      </c>
      <c r="D41" s="150" t="s">
        <v>168</v>
      </c>
      <c r="E41" s="109" t="s">
        <v>92</v>
      </c>
      <c r="F41" s="111" t="s">
        <v>169</v>
      </c>
      <c r="G41" s="112">
        <v>1830</v>
      </c>
      <c r="H41" s="112">
        <v>330</v>
      </c>
      <c r="I41" s="143" t="s">
        <v>79</v>
      </c>
      <c r="J41" s="112">
        <f t="shared" si="4"/>
        <v>1500</v>
      </c>
      <c r="K41" s="151" t="s">
        <v>170</v>
      </c>
      <c r="L41" s="108">
        <v>2020</v>
      </c>
      <c r="M41" s="108">
        <v>1096</v>
      </c>
      <c r="N41" s="109" t="s">
        <v>171</v>
      </c>
      <c r="O41" s="111" t="s">
        <v>172</v>
      </c>
      <c r="P41" s="109" t="s">
        <v>173</v>
      </c>
      <c r="Q41" s="109" t="s">
        <v>80</v>
      </c>
      <c r="R41" s="108">
        <v>2</v>
      </c>
      <c r="S41" s="111" t="s">
        <v>174</v>
      </c>
      <c r="T41" s="108">
        <v>1010403</v>
      </c>
      <c r="U41" s="108">
        <v>360</v>
      </c>
      <c r="V41" s="108">
        <v>20</v>
      </c>
      <c r="W41" s="108">
        <v>1</v>
      </c>
      <c r="X41" s="113">
        <v>2020</v>
      </c>
      <c r="Y41" s="113">
        <v>49</v>
      </c>
      <c r="Z41" s="113">
        <v>0</v>
      </c>
      <c r="AA41" s="114" t="s">
        <v>85</v>
      </c>
      <c r="AB41" s="108">
        <v>401</v>
      </c>
      <c r="AC41" s="109" t="s">
        <v>85</v>
      </c>
      <c r="AD41" s="152" t="s">
        <v>175</v>
      </c>
      <c r="AE41" s="152" t="s">
        <v>87</v>
      </c>
      <c r="AF41" s="153">
        <f t="shared" si="5"/>
        <v>24</v>
      </c>
      <c r="AG41" s="154">
        <f t="shared" si="6"/>
        <v>1500</v>
      </c>
      <c r="AH41" s="155">
        <f t="shared" si="7"/>
        <v>36000</v>
      </c>
      <c r="AI41" s="156"/>
    </row>
    <row r="42" spans="1:35" ht="15">
      <c r="A42" s="108">
        <v>2020</v>
      </c>
      <c r="B42" s="108">
        <v>116</v>
      </c>
      <c r="C42" s="109" t="s">
        <v>176</v>
      </c>
      <c r="D42" s="150" t="s">
        <v>177</v>
      </c>
      <c r="E42" s="109" t="s">
        <v>92</v>
      </c>
      <c r="F42" s="111" t="s">
        <v>178</v>
      </c>
      <c r="G42" s="112">
        <v>897.88</v>
      </c>
      <c r="H42" s="112">
        <v>161.91</v>
      </c>
      <c r="I42" s="143" t="s">
        <v>79</v>
      </c>
      <c r="J42" s="112">
        <f t="shared" si="4"/>
        <v>735.97</v>
      </c>
      <c r="K42" s="151" t="s">
        <v>179</v>
      </c>
      <c r="L42" s="108">
        <v>2020</v>
      </c>
      <c r="M42" s="108">
        <v>1123</v>
      </c>
      <c r="N42" s="109" t="s">
        <v>180</v>
      </c>
      <c r="O42" s="111" t="s">
        <v>181</v>
      </c>
      <c r="P42" s="109" t="s">
        <v>182</v>
      </c>
      <c r="Q42" s="109" t="s">
        <v>183</v>
      </c>
      <c r="R42" s="108">
        <v>6</v>
      </c>
      <c r="S42" s="111" t="s">
        <v>84</v>
      </c>
      <c r="T42" s="108">
        <v>1080203</v>
      </c>
      <c r="U42" s="108">
        <v>2890</v>
      </c>
      <c r="V42" s="108">
        <v>5</v>
      </c>
      <c r="W42" s="108">
        <v>2</v>
      </c>
      <c r="X42" s="113">
        <v>2020</v>
      </c>
      <c r="Y42" s="113">
        <v>67</v>
      </c>
      <c r="Z42" s="113">
        <v>0</v>
      </c>
      <c r="AA42" s="114" t="s">
        <v>95</v>
      </c>
      <c r="AB42" s="108">
        <v>327</v>
      </c>
      <c r="AC42" s="109" t="s">
        <v>95</v>
      </c>
      <c r="AD42" s="152" t="s">
        <v>184</v>
      </c>
      <c r="AE42" s="152" t="s">
        <v>97</v>
      </c>
      <c r="AF42" s="153">
        <f t="shared" si="5"/>
        <v>7</v>
      </c>
      <c r="AG42" s="154">
        <f t="shared" si="6"/>
        <v>735.97</v>
      </c>
      <c r="AH42" s="155">
        <f t="shared" si="7"/>
        <v>5151.79</v>
      </c>
      <c r="AI42" s="156"/>
    </row>
    <row r="43" spans="1:35" ht="15">
      <c r="A43" s="108">
        <v>2020</v>
      </c>
      <c r="B43" s="108">
        <v>117</v>
      </c>
      <c r="C43" s="109" t="s">
        <v>176</v>
      </c>
      <c r="D43" s="150" t="s">
        <v>185</v>
      </c>
      <c r="E43" s="109" t="s">
        <v>101</v>
      </c>
      <c r="F43" s="111" t="s">
        <v>186</v>
      </c>
      <c r="G43" s="112">
        <v>13522.32</v>
      </c>
      <c r="H43" s="112">
        <v>1229.3</v>
      </c>
      <c r="I43" s="143" t="s">
        <v>79</v>
      </c>
      <c r="J43" s="112">
        <f t="shared" si="4"/>
        <v>12293.02</v>
      </c>
      <c r="K43" s="151" t="s">
        <v>80</v>
      </c>
      <c r="L43" s="108">
        <v>2020</v>
      </c>
      <c r="M43" s="108">
        <v>1214</v>
      </c>
      <c r="N43" s="109" t="s">
        <v>75</v>
      </c>
      <c r="O43" s="111" t="s">
        <v>82</v>
      </c>
      <c r="P43" s="109" t="s">
        <v>83</v>
      </c>
      <c r="Q43" s="109" t="s">
        <v>83</v>
      </c>
      <c r="R43" s="108">
        <v>6</v>
      </c>
      <c r="S43" s="111" t="s">
        <v>84</v>
      </c>
      <c r="T43" s="108">
        <v>1090503</v>
      </c>
      <c r="U43" s="108">
        <v>3550</v>
      </c>
      <c r="V43" s="108">
        <v>5</v>
      </c>
      <c r="W43" s="108">
        <v>1</v>
      </c>
      <c r="X43" s="113">
        <v>2020</v>
      </c>
      <c r="Y43" s="113">
        <v>68</v>
      </c>
      <c r="Z43" s="113">
        <v>0</v>
      </c>
      <c r="AA43" s="114" t="s">
        <v>85</v>
      </c>
      <c r="AB43" s="108">
        <v>420</v>
      </c>
      <c r="AC43" s="109" t="s">
        <v>85</v>
      </c>
      <c r="AD43" s="152" t="s">
        <v>187</v>
      </c>
      <c r="AE43" s="152" t="s">
        <v>87</v>
      </c>
      <c r="AF43" s="153">
        <f t="shared" si="5"/>
        <v>19</v>
      </c>
      <c r="AG43" s="154">
        <f t="shared" si="6"/>
        <v>12293.02</v>
      </c>
      <c r="AH43" s="155">
        <f t="shared" si="7"/>
        <v>233567.38</v>
      </c>
      <c r="AI43" s="156"/>
    </row>
    <row r="44" spans="1:35" ht="15">
      <c r="A44" s="108">
        <v>2020</v>
      </c>
      <c r="B44" s="108">
        <v>118</v>
      </c>
      <c r="C44" s="109" t="s">
        <v>176</v>
      </c>
      <c r="D44" s="150" t="s">
        <v>188</v>
      </c>
      <c r="E44" s="109" t="s">
        <v>92</v>
      </c>
      <c r="F44" s="111" t="s">
        <v>189</v>
      </c>
      <c r="G44" s="112">
        <v>1518.39</v>
      </c>
      <c r="H44" s="112">
        <v>22.34</v>
      </c>
      <c r="I44" s="143" t="s">
        <v>79</v>
      </c>
      <c r="J44" s="112">
        <f t="shared" si="4"/>
        <v>1496.0500000000002</v>
      </c>
      <c r="K44" s="151" t="s">
        <v>190</v>
      </c>
      <c r="L44" s="108">
        <v>2020</v>
      </c>
      <c r="M44" s="108">
        <v>1230</v>
      </c>
      <c r="N44" s="109" t="s">
        <v>167</v>
      </c>
      <c r="O44" s="111" t="s">
        <v>191</v>
      </c>
      <c r="P44" s="109" t="s">
        <v>192</v>
      </c>
      <c r="Q44" s="109" t="s">
        <v>192</v>
      </c>
      <c r="R44" s="108">
        <v>6</v>
      </c>
      <c r="S44" s="111" t="s">
        <v>84</v>
      </c>
      <c r="T44" s="108">
        <v>1040503</v>
      </c>
      <c r="U44" s="108">
        <v>1900</v>
      </c>
      <c r="V44" s="108">
        <v>10</v>
      </c>
      <c r="W44" s="108">
        <v>1</v>
      </c>
      <c r="X44" s="113">
        <v>2020</v>
      </c>
      <c r="Y44" s="113">
        <v>352</v>
      </c>
      <c r="Z44" s="113">
        <v>0</v>
      </c>
      <c r="AA44" s="114" t="s">
        <v>95</v>
      </c>
      <c r="AB44" s="108">
        <v>330</v>
      </c>
      <c r="AC44" s="109" t="s">
        <v>95</v>
      </c>
      <c r="AD44" s="152" t="s">
        <v>187</v>
      </c>
      <c r="AE44" s="152" t="s">
        <v>97</v>
      </c>
      <c r="AF44" s="153">
        <f t="shared" si="5"/>
        <v>4</v>
      </c>
      <c r="AG44" s="154">
        <f t="shared" si="6"/>
        <v>1496.0500000000002</v>
      </c>
      <c r="AH44" s="155">
        <f t="shared" si="7"/>
        <v>5984.200000000001</v>
      </c>
      <c r="AI44" s="156"/>
    </row>
    <row r="45" spans="1:35" ht="15">
      <c r="A45" s="108">
        <v>2020</v>
      </c>
      <c r="B45" s="108">
        <v>120</v>
      </c>
      <c r="C45" s="109" t="s">
        <v>193</v>
      </c>
      <c r="D45" s="150" t="s">
        <v>194</v>
      </c>
      <c r="E45" s="109" t="s">
        <v>89</v>
      </c>
      <c r="F45" s="111" t="s">
        <v>195</v>
      </c>
      <c r="G45" s="112">
        <v>5899.13</v>
      </c>
      <c r="H45" s="112">
        <v>226.89</v>
      </c>
      <c r="I45" s="143" t="s">
        <v>79</v>
      </c>
      <c r="J45" s="112">
        <f t="shared" si="4"/>
        <v>5672.24</v>
      </c>
      <c r="K45" s="151" t="s">
        <v>196</v>
      </c>
      <c r="L45" s="108">
        <v>2020</v>
      </c>
      <c r="M45" s="108">
        <v>1301</v>
      </c>
      <c r="N45" s="109" t="s">
        <v>197</v>
      </c>
      <c r="O45" s="111" t="s">
        <v>198</v>
      </c>
      <c r="P45" s="109" t="s">
        <v>199</v>
      </c>
      <c r="Q45" s="109" t="s">
        <v>199</v>
      </c>
      <c r="R45" s="108">
        <v>6</v>
      </c>
      <c r="S45" s="111" t="s">
        <v>84</v>
      </c>
      <c r="T45" s="108">
        <v>1040502</v>
      </c>
      <c r="U45" s="108">
        <v>1890</v>
      </c>
      <c r="V45" s="108">
        <v>15</v>
      </c>
      <c r="W45" s="108">
        <v>1</v>
      </c>
      <c r="X45" s="113">
        <v>2020</v>
      </c>
      <c r="Y45" s="113">
        <v>356</v>
      </c>
      <c r="Z45" s="113">
        <v>0</v>
      </c>
      <c r="AA45" s="114" t="s">
        <v>95</v>
      </c>
      <c r="AB45" s="108">
        <v>331</v>
      </c>
      <c r="AC45" s="109" t="s">
        <v>95</v>
      </c>
      <c r="AD45" s="152" t="s">
        <v>97</v>
      </c>
      <c r="AE45" s="152" t="s">
        <v>97</v>
      </c>
      <c r="AF45" s="153">
        <f t="shared" si="5"/>
        <v>0</v>
      </c>
      <c r="AG45" s="154">
        <f t="shared" si="6"/>
        <v>5672.24</v>
      </c>
      <c r="AH45" s="155">
        <f t="shared" si="7"/>
        <v>0</v>
      </c>
      <c r="AI45" s="156"/>
    </row>
    <row r="46" spans="1:35" ht="15">
      <c r="A46" s="108">
        <v>2020</v>
      </c>
      <c r="B46" s="108">
        <v>121</v>
      </c>
      <c r="C46" s="109" t="s">
        <v>193</v>
      </c>
      <c r="D46" s="150" t="s">
        <v>200</v>
      </c>
      <c r="E46" s="109" t="s">
        <v>75</v>
      </c>
      <c r="F46" s="111" t="s">
        <v>201</v>
      </c>
      <c r="G46" s="112">
        <v>85.77</v>
      </c>
      <c r="H46" s="112">
        <v>15.47</v>
      </c>
      <c r="I46" s="143" t="s">
        <v>79</v>
      </c>
      <c r="J46" s="112">
        <f t="shared" si="4"/>
        <v>70.3</v>
      </c>
      <c r="K46" s="151" t="s">
        <v>202</v>
      </c>
      <c r="L46" s="108">
        <v>2020</v>
      </c>
      <c r="M46" s="108">
        <v>1272</v>
      </c>
      <c r="N46" s="109" t="s">
        <v>203</v>
      </c>
      <c r="O46" s="111" t="s">
        <v>204</v>
      </c>
      <c r="P46" s="109" t="s">
        <v>205</v>
      </c>
      <c r="Q46" s="109" t="s">
        <v>80</v>
      </c>
      <c r="R46" s="108">
        <v>6</v>
      </c>
      <c r="S46" s="111" t="s">
        <v>84</v>
      </c>
      <c r="T46" s="108">
        <v>1060202</v>
      </c>
      <c r="U46" s="108">
        <v>2330</v>
      </c>
      <c r="V46" s="108">
        <v>10</v>
      </c>
      <c r="W46" s="108">
        <v>1</v>
      </c>
      <c r="X46" s="113">
        <v>2020</v>
      </c>
      <c r="Y46" s="113">
        <v>84</v>
      </c>
      <c r="Z46" s="113">
        <v>0</v>
      </c>
      <c r="AA46" s="114" t="s">
        <v>95</v>
      </c>
      <c r="AB46" s="108">
        <v>343</v>
      </c>
      <c r="AC46" s="109" t="s">
        <v>95</v>
      </c>
      <c r="AD46" s="152" t="s">
        <v>97</v>
      </c>
      <c r="AE46" s="152" t="s">
        <v>97</v>
      </c>
      <c r="AF46" s="153">
        <f t="shared" si="5"/>
        <v>0</v>
      </c>
      <c r="AG46" s="154">
        <f t="shared" si="6"/>
        <v>70.3</v>
      </c>
      <c r="AH46" s="155">
        <f t="shared" si="7"/>
        <v>0</v>
      </c>
      <c r="AI46" s="156"/>
    </row>
    <row r="47" spans="1:35" ht="15">
      <c r="A47" s="108">
        <v>2020</v>
      </c>
      <c r="B47" s="108">
        <v>122</v>
      </c>
      <c r="C47" s="109" t="s">
        <v>193</v>
      </c>
      <c r="D47" s="150" t="s">
        <v>206</v>
      </c>
      <c r="E47" s="109" t="s">
        <v>92</v>
      </c>
      <c r="F47" s="111" t="s">
        <v>207</v>
      </c>
      <c r="G47" s="112">
        <v>535.5</v>
      </c>
      <c r="H47" s="112">
        <v>25.5</v>
      </c>
      <c r="I47" s="143" t="s">
        <v>79</v>
      </c>
      <c r="J47" s="112">
        <f t="shared" si="4"/>
        <v>510</v>
      </c>
      <c r="K47" s="151" t="s">
        <v>208</v>
      </c>
      <c r="L47" s="108">
        <v>2020</v>
      </c>
      <c r="M47" s="108">
        <v>1273</v>
      </c>
      <c r="N47" s="109" t="s">
        <v>203</v>
      </c>
      <c r="O47" s="111" t="s">
        <v>209</v>
      </c>
      <c r="P47" s="109" t="s">
        <v>210</v>
      </c>
      <c r="Q47" s="109" t="s">
        <v>210</v>
      </c>
      <c r="R47" s="108">
        <v>6</v>
      </c>
      <c r="S47" s="111" t="s">
        <v>84</v>
      </c>
      <c r="T47" s="108">
        <v>1040203</v>
      </c>
      <c r="U47" s="108">
        <v>1570</v>
      </c>
      <c r="V47" s="108">
        <v>10</v>
      </c>
      <c r="W47" s="108">
        <v>1</v>
      </c>
      <c r="X47" s="113">
        <v>2020</v>
      </c>
      <c r="Y47" s="113">
        <v>355</v>
      </c>
      <c r="Z47" s="113">
        <v>0</v>
      </c>
      <c r="AA47" s="114" t="s">
        <v>95</v>
      </c>
      <c r="AB47" s="108">
        <v>329</v>
      </c>
      <c r="AC47" s="109" t="s">
        <v>95</v>
      </c>
      <c r="AD47" s="152" t="s">
        <v>97</v>
      </c>
      <c r="AE47" s="152" t="s">
        <v>97</v>
      </c>
      <c r="AF47" s="153">
        <f t="shared" si="5"/>
        <v>0</v>
      </c>
      <c r="AG47" s="154">
        <f t="shared" si="6"/>
        <v>510</v>
      </c>
      <c r="AH47" s="155">
        <f t="shared" si="7"/>
        <v>0</v>
      </c>
      <c r="AI47" s="156"/>
    </row>
    <row r="48" spans="1:35" ht="15">
      <c r="A48" s="108">
        <v>2020</v>
      </c>
      <c r="B48" s="108">
        <v>123</v>
      </c>
      <c r="C48" s="109" t="s">
        <v>193</v>
      </c>
      <c r="D48" s="150" t="s">
        <v>211</v>
      </c>
      <c r="E48" s="109" t="s">
        <v>92</v>
      </c>
      <c r="F48" s="111" t="s">
        <v>212</v>
      </c>
      <c r="G48" s="112">
        <v>281.82</v>
      </c>
      <c r="H48" s="112">
        <v>50.82</v>
      </c>
      <c r="I48" s="143" t="s">
        <v>79</v>
      </c>
      <c r="J48" s="112">
        <f t="shared" si="4"/>
        <v>231</v>
      </c>
      <c r="K48" s="151" t="s">
        <v>213</v>
      </c>
      <c r="L48" s="108">
        <v>2020</v>
      </c>
      <c r="M48" s="108">
        <v>1276</v>
      </c>
      <c r="N48" s="109" t="s">
        <v>203</v>
      </c>
      <c r="O48" s="111" t="s">
        <v>209</v>
      </c>
      <c r="P48" s="109" t="s">
        <v>210</v>
      </c>
      <c r="Q48" s="109" t="s">
        <v>210</v>
      </c>
      <c r="R48" s="108">
        <v>6</v>
      </c>
      <c r="S48" s="111" t="s">
        <v>84</v>
      </c>
      <c r="T48" s="108">
        <v>1010203</v>
      </c>
      <c r="U48" s="108">
        <v>140</v>
      </c>
      <c r="V48" s="108">
        <v>5</v>
      </c>
      <c r="W48" s="108">
        <v>6</v>
      </c>
      <c r="X48" s="113">
        <v>2020</v>
      </c>
      <c r="Y48" s="113">
        <v>385</v>
      </c>
      <c r="Z48" s="113">
        <v>0</v>
      </c>
      <c r="AA48" s="114" t="s">
        <v>95</v>
      </c>
      <c r="AB48" s="108">
        <v>328</v>
      </c>
      <c r="AC48" s="109" t="s">
        <v>95</v>
      </c>
      <c r="AD48" s="152" t="s">
        <v>97</v>
      </c>
      <c r="AE48" s="152" t="s">
        <v>97</v>
      </c>
      <c r="AF48" s="153">
        <f t="shared" si="5"/>
        <v>0</v>
      </c>
      <c r="AG48" s="154">
        <f t="shared" si="6"/>
        <v>231</v>
      </c>
      <c r="AH48" s="155">
        <f t="shared" si="7"/>
        <v>0</v>
      </c>
      <c r="AI48" s="156"/>
    </row>
    <row r="49" spans="1:35" ht="15">
      <c r="A49" s="108">
        <v>2020</v>
      </c>
      <c r="B49" s="108">
        <v>124</v>
      </c>
      <c r="C49" s="109" t="s">
        <v>193</v>
      </c>
      <c r="D49" s="150" t="s">
        <v>214</v>
      </c>
      <c r="E49" s="109" t="s">
        <v>92</v>
      </c>
      <c r="F49" s="111" t="s">
        <v>215</v>
      </c>
      <c r="G49" s="112">
        <v>2781.6</v>
      </c>
      <c r="H49" s="112">
        <v>501.6</v>
      </c>
      <c r="I49" s="143" t="s">
        <v>79</v>
      </c>
      <c r="J49" s="112">
        <f t="shared" si="4"/>
        <v>2280</v>
      </c>
      <c r="K49" s="151" t="s">
        <v>216</v>
      </c>
      <c r="L49" s="108">
        <v>2020</v>
      </c>
      <c r="M49" s="108">
        <v>1277</v>
      </c>
      <c r="N49" s="109" t="s">
        <v>203</v>
      </c>
      <c r="O49" s="111" t="s">
        <v>217</v>
      </c>
      <c r="P49" s="109" t="s">
        <v>218</v>
      </c>
      <c r="Q49" s="109" t="s">
        <v>218</v>
      </c>
      <c r="R49" s="108">
        <v>5</v>
      </c>
      <c r="S49" s="111" t="s">
        <v>219</v>
      </c>
      <c r="T49" s="108">
        <v>1030103</v>
      </c>
      <c r="U49" s="108">
        <v>1130</v>
      </c>
      <c r="V49" s="108">
        <v>10</v>
      </c>
      <c r="W49" s="108">
        <v>1</v>
      </c>
      <c r="X49" s="113">
        <v>2020</v>
      </c>
      <c r="Y49" s="113">
        <v>63</v>
      </c>
      <c r="Z49" s="113">
        <v>0</v>
      </c>
      <c r="AA49" s="114" t="s">
        <v>85</v>
      </c>
      <c r="AB49" s="108">
        <v>396</v>
      </c>
      <c r="AC49" s="109" t="s">
        <v>85</v>
      </c>
      <c r="AD49" s="152" t="s">
        <v>97</v>
      </c>
      <c r="AE49" s="152" t="s">
        <v>87</v>
      </c>
      <c r="AF49" s="153">
        <f t="shared" si="5"/>
        <v>15</v>
      </c>
      <c r="AG49" s="154">
        <f t="shared" si="6"/>
        <v>2280</v>
      </c>
      <c r="AH49" s="155">
        <f t="shared" si="7"/>
        <v>34200</v>
      </c>
      <c r="AI49" s="156"/>
    </row>
    <row r="50" spans="1:35" ht="15">
      <c r="A50" s="108">
        <v>2020</v>
      </c>
      <c r="B50" s="108">
        <v>125</v>
      </c>
      <c r="C50" s="109" t="s">
        <v>193</v>
      </c>
      <c r="D50" s="150" t="s">
        <v>220</v>
      </c>
      <c r="E50" s="109" t="s">
        <v>92</v>
      </c>
      <c r="F50" s="111" t="s">
        <v>221</v>
      </c>
      <c r="G50" s="112">
        <v>512.4</v>
      </c>
      <c r="H50" s="112">
        <v>92.4</v>
      </c>
      <c r="I50" s="143" t="s">
        <v>79</v>
      </c>
      <c r="J50" s="112">
        <f t="shared" si="4"/>
        <v>420</v>
      </c>
      <c r="K50" s="151" t="s">
        <v>222</v>
      </c>
      <c r="L50" s="108">
        <v>2020</v>
      </c>
      <c r="M50" s="108">
        <v>1311</v>
      </c>
      <c r="N50" s="109" t="s">
        <v>223</v>
      </c>
      <c r="O50" s="111" t="s">
        <v>217</v>
      </c>
      <c r="P50" s="109" t="s">
        <v>218</v>
      </c>
      <c r="Q50" s="109" t="s">
        <v>218</v>
      </c>
      <c r="R50" s="108">
        <v>5</v>
      </c>
      <c r="S50" s="111" t="s">
        <v>219</v>
      </c>
      <c r="T50" s="108">
        <v>1030103</v>
      </c>
      <c r="U50" s="108">
        <v>1130</v>
      </c>
      <c r="V50" s="108">
        <v>10</v>
      </c>
      <c r="W50" s="108">
        <v>1</v>
      </c>
      <c r="X50" s="113">
        <v>2020</v>
      </c>
      <c r="Y50" s="113">
        <v>75</v>
      </c>
      <c r="Z50" s="113">
        <v>0</v>
      </c>
      <c r="AA50" s="114" t="s">
        <v>85</v>
      </c>
      <c r="AB50" s="108">
        <v>397</v>
      </c>
      <c r="AC50" s="109" t="s">
        <v>85</v>
      </c>
      <c r="AD50" s="152" t="s">
        <v>224</v>
      </c>
      <c r="AE50" s="152" t="s">
        <v>87</v>
      </c>
      <c r="AF50" s="153">
        <f t="shared" si="5"/>
        <v>14</v>
      </c>
      <c r="AG50" s="154">
        <f t="shared" si="6"/>
        <v>420</v>
      </c>
      <c r="AH50" s="155">
        <f t="shared" si="7"/>
        <v>5880</v>
      </c>
      <c r="AI50" s="156"/>
    </row>
    <row r="51" spans="1:35" ht="15">
      <c r="A51" s="108">
        <v>2020</v>
      </c>
      <c r="B51" s="108">
        <v>126</v>
      </c>
      <c r="C51" s="109" t="s">
        <v>193</v>
      </c>
      <c r="D51" s="150" t="s">
        <v>225</v>
      </c>
      <c r="E51" s="109" t="s">
        <v>176</v>
      </c>
      <c r="F51" s="111" t="s">
        <v>226</v>
      </c>
      <c r="G51" s="112">
        <v>170.8</v>
      </c>
      <c r="H51" s="112">
        <v>30.8</v>
      </c>
      <c r="I51" s="143" t="s">
        <v>79</v>
      </c>
      <c r="J51" s="112">
        <f t="shared" si="4"/>
        <v>140</v>
      </c>
      <c r="K51" s="151" t="s">
        <v>227</v>
      </c>
      <c r="L51" s="108">
        <v>2020</v>
      </c>
      <c r="M51" s="108">
        <v>1372</v>
      </c>
      <c r="N51" s="109" t="s">
        <v>176</v>
      </c>
      <c r="O51" s="111" t="s">
        <v>228</v>
      </c>
      <c r="P51" s="109" t="s">
        <v>229</v>
      </c>
      <c r="Q51" s="109" t="s">
        <v>229</v>
      </c>
      <c r="R51" s="108">
        <v>5</v>
      </c>
      <c r="S51" s="111" t="s">
        <v>219</v>
      </c>
      <c r="T51" s="108">
        <v>1030102</v>
      </c>
      <c r="U51" s="108">
        <v>1120</v>
      </c>
      <c r="V51" s="108">
        <v>15</v>
      </c>
      <c r="W51" s="108">
        <v>3</v>
      </c>
      <c r="X51" s="113">
        <v>2020</v>
      </c>
      <c r="Y51" s="113">
        <v>88</v>
      </c>
      <c r="Z51" s="113">
        <v>0</v>
      </c>
      <c r="AA51" s="114" t="s">
        <v>85</v>
      </c>
      <c r="AB51" s="108">
        <v>395</v>
      </c>
      <c r="AC51" s="109" t="s">
        <v>85</v>
      </c>
      <c r="AD51" s="152" t="s">
        <v>230</v>
      </c>
      <c r="AE51" s="152" t="s">
        <v>87</v>
      </c>
      <c r="AF51" s="153">
        <f t="shared" si="5"/>
        <v>9</v>
      </c>
      <c r="AG51" s="154">
        <f t="shared" si="6"/>
        <v>140</v>
      </c>
      <c r="AH51" s="155">
        <f t="shared" si="7"/>
        <v>1260</v>
      </c>
      <c r="AI51" s="156"/>
    </row>
    <row r="52" spans="1:35" ht="15">
      <c r="A52" s="108">
        <v>2020</v>
      </c>
      <c r="B52" s="108">
        <v>127</v>
      </c>
      <c r="C52" s="109" t="s">
        <v>193</v>
      </c>
      <c r="D52" s="150" t="s">
        <v>231</v>
      </c>
      <c r="E52" s="109" t="s">
        <v>232</v>
      </c>
      <c r="F52" s="111" t="s">
        <v>233</v>
      </c>
      <c r="G52" s="112">
        <v>324.56</v>
      </c>
      <c r="H52" s="112">
        <v>57.86</v>
      </c>
      <c r="I52" s="143" t="s">
        <v>79</v>
      </c>
      <c r="J52" s="112">
        <f t="shared" si="4"/>
        <v>266.7</v>
      </c>
      <c r="K52" s="151" t="s">
        <v>234</v>
      </c>
      <c r="L52" s="108">
        <v>2020</v>
      </c>
      <c r="M52" s="108">
        <v>1377</v>
      </c>
      <c r="N52" s="109" t="s">
        <v>235</v>
      </c>
      <c r="O52" s="111" t="s">
        <v>236</v>
      </c>
      <c r="P52" s="109" t="s">
        <v>237</v>
      </c>
      <c r="Q52" s="109" t="s">
        <v>237</v>
      </c>
      <c r="R52" s="108">
        <v>6</v>
      </c>
      <c r="S52" s="111" t="s">
        <v>84</v>
      </c>
      <c r="T52" s="108">
        <v>1010203</v>
      </c>
      <c r="U52" s="108">
        <v>140</v>
      </c>
      <c r="V52" s="108">
        <v>5</v>
      </c>
      <c r="W52" s="108">
        <v>1</v>
      </c>
      <c r="X52" s="113">
        <v>2020</v>
      </c>
      <c r="Y52" s="113">
        <v>46</v>
      </c>
      <c r="Z52" s="113">
        <v>0</v>
      </c>
      <c r="AA52" s="114" t="s">
        <v>95</v>
      </c>
      <c r="AB52" s="108">
        <v>346</v>
      </c>
      <c r="AC52" s="109" t="s">
        <v>95</v>
      </c>
      <c r="AD52" s="152" t="s">
        <v>230</v>
      </c>
      <c r="AE52" s="152" t="s">
        <v>97</v>
      </c>
      <c r="AF52" s="153">
        <f t="shared" si="5"/>
        <v>-6</v>
      </c>
      <c r="AG52" s="154">
        <f t="shared" si="6"/>
        <v>266.7</v>
      </c>
      <c r="AH52" s="155">
        <f t="shared" si="7"/>
        <v>-1600.1999999999998</v>
      </c>
      <c r="AI52" s="156"/>
    </row>
    <row r="53" spans="1:35" ht="15">
      <c r="A53" s="108">
        <v>2020</v>
      </c>
      <c r="B53" s="108">
        <v>128</v>
      </c>
      <c r="C53" s="109" t="s">
        <v>193</v>
      </c>
      <c r="D53" s="150" t="s">
        <v>238</v>
      </c>
      <c r="E53" s="109" t="s">
        <v>232</v>
      </c>
      <c r="F53" s="111" t="s">
        <v>239</v>
      </c>
      <c r="G53" s="112">
        <v>325.76</v>
      </c>
      <c r="H53" s="112">
        <v>58.11</v>
      </c>
      <c r="I53" s="143" t="s">
        <v>79</v>
      </c>
      <c r="J53" s="112">
        <f t="shared" si="4"/>
        <v>267.65</v>
      </c>
      <c r="K53" s="151" t="s">
        <v>234</v>
      </c>
      <c r="L53" s="108">
        <v>2020</v>
      </c>
      <c r="M53" s="108">
        <v>1367</v>
      </c>
      <c r="N53" s="109" t="s">
        <v>176</v>
      </c>
      <c r="O53" s="111" t="s">
        <v>236</v>
      </c>
      <c r="P53" s="109" t="s">
        <v>237</v>
      </c>
      <c r="Q53" s="109" t="s">
        <v>237</v>
      </c>
      <c r="R53" s="108">
        <v>6</v>
      </c>
      <c r="S53" s="111" t="s">
        <v>84</v>
      </c>
      <c r="T53" s="108">
        <v>1010203</v>
      </c>
      <c r="U53" s="108">
        <v>140</v>
      </c>
      <c r="V53" s="108">
        <v>5</v>
      </c>
      <c r="W53" s="108">
        <v>1</v>
      </c>
      <c r="X53" s="113">
        <v>2020</v>
      </c>
      <c r="Y53" s="113">
        <v>44</v>
      </c>
      <c r="Z53" s="113">
        <v>0</v>
      </c>
      <c r="AA53" s="114" t="s">
        <v>95</v>
      </c>
      <c r="AB53" s="108">
        <v>344</v>
      </c>
      <c r="AC53" s="109" t="s">
        <v>95</v>
      </c>
      <c r="AD53" s="152" t="s">
        <v>230</v>
      </c>
      <c r="AE53" s="152" t="s">
        <v>97</v>
      </c>
      <c r="AF53" s="153">
        <f t="shared" si="5"/>
        <v>-6</v>
      </c>
      <c r="AG53" s="154">
        <f t="shared" si="6"/>
        <v>267.65</v>
      </c>
      <c r="AH53" s="155">
        <f t="shared" si="7"/>
        <v>-1605.8999999999999</v>
      </c>
      <c r="AI53" s="156"/>
    </row>
    <row r="54" spans="1:35" ht="15">
      <c r="A54" s="108">
        <v>2020</v>
      </c>
      <c r="B54" s="108">
        <v>129</v>
      </c>
      <c r="C54" s="109" t="s">
        <v>193</v>
      </c>
      <c r="D54" s="150" t="s">
        <v>240</v>
      </c>
      <c r="E54" s="109" t="s">
        <v>232</v>
      </c>
      <c r="F54" s="111" t="s">
        <v>239</v>
      </c>
      <c r="G54" s="112">
        <v>360.68</v>
      </c>
      <c r="H54" s="112">
        <v>64.3</v>
      </c>
      <c r="I54" s="143" t="s">
        <v>79</v>
      </c>
      <c r="J54" s="112">
        <f t="shared" si="4"/>
        <v>296.38</v>
      </c>
      <c r="K54" s="151" t="s">
        <v>234</v>
      </c>
      <c r="L54" s="108">
        <v>2020</v>
      </c>
      <c r="M54" s="108">
        <v>1376</v>
      </c>
      <c r="N54" s="109" t="s">
        <v>235</v>
      </c>
      <c r="O54" s="111" t="s">
        <v>236</v>
      </c>
      <c r="P54" s="109" t="s">
        <v>237</v>
      </c>
      <c r="Q54" s="109" t="s">
        <v>237</v>
      </c>
      <c r="R54" s="108">
        <v>6</v>
      </c>
      <c r="S54" s="111" t="s">
        <v>84</v>
      </c>
      <c r="T54" s="108">
        <v>1010203</v>
      </c>
      <c r="U54" s="108">
        <v>140</v>
      </c>
      <c r="V54" s="108">
        <v>5</v>
      </c>
      <c r="W54" s="108">
        <v>1</v>
      </c>
      <c r="X54" s="113">
        <v>2020</v>
      </c>
      <c r="Y54" s="113">
        <v>45</v>
      </c>
      <c r="Z54" s="113">
        <v>0</v>
      </c>
      <c r="AA54" s="114" t="s">
        <v>95</v>
      </c>
      <c r="AB54" s="108">
        <v>345</v>
      </c>
      <c r="AC54" s="109" t="s">
        <v>95</v>
      </c>
      <c r="AD54" s="152" t="s">
        <v>230</v>
      </c>
      <c r="AE54" s="152" t="s">
        <v>97</v>
      </c>
      <c r="AF54" s="153">
        <f t="shared" si="5"/>
        <v>-6</v>
      </c>
      <c r="AG54" s="154">
        <f t="shared" si="6"/>
        <v>296.38</v>
      </c>
      <c r="AH54" s="155">
        <f t="shared" si="7"/>
        <v>-1778.28</v>
      </c>
      <c r="AI54" s="156"/>
    </row>
    <row r="55" spans="1:35" ht="15">
      <c r="A55" s="108">
        <v>2020</v>
      </c>
      <c r="B55" s="108">
        <v>130</v>
      </c>
      <c r="C55" s="109" t="s">
        <v>193</v>
      </c>
      <c r="D55" s="150" t="s">
        <v>241</v>
      </c>
      <c r="E55" s="109" t="s">
        <v>232</v>
      </c>
      <c r="F55" s="111" t="s">
        <v>239</v>
      </c>
      <c r="G55" s="112">
        <v>125.15</v>
      </c>
      <c r="H55" s="112">
        <v>22.22</v>
      </c>
      <c r="I55" s="143" t="s">
        <v>79</v>
      </c>
      <c r="J55" s="112">
        <f t="shared" si="4"/>
        <v>102.93</v>
      </c>
      <c r="K55" s="151" t="s">
        <v>234</v>
      </c>
      <c r="L55" s="108">
        <v>2020</v>
      </c>
      <c r="M55" s="108">
        <v>1375</v>
      </c>
      <c r="N55" s="109" t="s">
        <v>235</v>
      </c>
      <c r="O55" s="111" t="s">
        <v>236</v>
      </c>
      <c r="P55" s="109" t="s">
        <v>237</v>
      </c>
      <c r="Q55" s="109" t="s">
        <v>237</v>
      </c>
      <c r="R55" s="108">
        <v>6</v>
      </c>
      <c r="S55" s="111" t="s">
        <v>84</v>
      </c>
      <c r="T55" s="108">
        <v>1040203</v>
      </c>
      <c r="U55" s="108">
        <v>1570</v>
      </c>
      <c r="V55" s="108">
        <v>5</v>
      </c>
      <c r="W55" s="108">
        <v>1</v>
      </c>
      <c r="X55" s="113">
        <v>2020</v>
      </c>
      <c r="Y55" s="113">
        <v>47</v>
      </c>
      <c r="Z55" s="113">
        <v>0</v>
      </c>
      <c r="AA55" s="114" t="s">
        <v>95</v>
      </c>
      <c r="AB55" s="108">
        <v>347</v>
      </c>
      <c r="AC55" s="109" t="s">
        <v>95</v>
      </c>
      <c r="AD55" s="152" t="s">
        <v>230</v>
      </c>
      <c r="AE55" s="152" t="s">
        <v>97</v>
      </c>
      <c r="AF55" s="153">
        <f t="shared" si="5"/>
        <v>-6</v>
      </c>
      <c r="AG55" s="154">
        <f t="shared" si="6"/>
        <v>102.93</v>
      </c>
      <c r="AH55" s="155">
        <f t="shared" si="7"/>
        <v>-617.58</v>
      </c>
      <c r="AI55" s="156"/>
    </row>
    <row r="56" spans="1:35" ht="15">
      <c r="A56" s="108">
        <v>2020</v>
      </c>
      <c r="B56" s="108">
        <v>131</v>
      </c>
      <c r="C56" s="109" t="s">
        <v>193</v>
      </c>
      <c r="D56" s="150" t="s">
        <v>242</v>
      </c>
      <c r="E56" s="109" t="s">
        <v>232</v>
      </c>
      <c r="F56" s="111" t="s">
        <v>243</v>
      </c>
      <c r="G56" s="112">
        <v>150</v>
      </c>
      <c r="H56" s="112">
        <v>26.69</v>
      </c>
      <c r="I56" s="143" t="s">
        <v>79</v>
      </c>
      <c r="J56" s="112">
        <f t="shared" si="4"/>
        <v>123.31</v>
      </c>
      <c r="K56" s="151" t="s">
        <v>234</v>
      </c>
      <c r="L56" s="108">
        <v>2020</v>
      </c>
      <c r="M56" s="108">
        <v>1368</v>
      </c>
      <c r="N56" s="109" t="s">
        <v>176</v>
      </c>
      <c r="O56" s="111" t="s">
        <v>236</v>
      </c>
      <c r="P56" s="109" t="s">
        <v>237</v>
      </c>
      <c r="Q56" s="109" t="s">
        <v>237</v>
      </c>
      <c r="R56" s="108">
        <v>6</v>
      </c>
      <c r="S56" s="111" t="s">
        <v>84</v>
      </c>
      <c r="T56" s="108">
        <v>1040303</v>
      </c>
      <c r="U56" s="108">
        <v>1680</v>
      </c>
      <c r="V56" s="108">
        <v>5</v>
      </c>
      <c r="W56" s="108">
        <v>1</v>
      </c>
      <c r="X56" s="113">
        <v>2020</v>
      </c>
      <c r="Y56" s="113">
        <v>48</v>
      </c>
      <c r="Z56" s="113">
        <v>0</v>
      </c>
      <c r="AA56" s="114" t="s">
        <v>95</v>
      </c>
      <c r="AB56" s="108">
        <v>348</v>
      </c>
      <c r="AC56" s="109" t="s">
        <v>95</v>
      </c>
      <c r="AD56" s="152" t="s">
        <v>230</v>
      </c>
      <c r="AE56" s="152" t="s">
        <v>97</v>
      </c>
      <c r="AF56" s="153">
        <f t="shared" si="5"/>
        <v>-6</v>
      </c>
      <c r="AG56" s="154">
        <f t="shared" si="6"/>
        <v>123.31</v>
      </c>
      <c r="AH56" s="155">
        <f t="shared" si="7"/>
        <v>-739.86</v>
      </c>
      <c r="AI56" s="156"/>
    </row>
    <row r="57" spans="1:35" ht="15">
      <c r="A57" s="108">
        <v>2020</v>
      </c>
      <c r="B57" s="108">
        <v>133</v>
      </c>
      <c r="C57" s="109" t="s">
        <v>193</v>
      </c>
      <c r="D57" s="150" t="s">
        <v>244</v>
      </c>
      <c r="E57" s="109" t="s">
        <v>193</v>
      </c>
      <c r="F57" s="111" t="s">
        <v>245</v>
      </c>
      <c r="G57" s="112">
        <v>793</v>
      </c>
      <c r="H57" s="112">
        <v>143</v>
      </c>
      <c r="I57" s="143" t="s">
        <v>79</v>
      </c>
      <c r="J57" s="112">
        <f t="shared" si="4"/>
        <v>650</v>
      </c>
      <c r="K57" s="151" t="s">
        <v>246</v>
      </c>
      <c r="L57" s="108">
        <v>2020</v>
      </c>
      <c r="M57" s="108">
        <v>1425</v>
      </c>
      <c r="N57" s="109" t="s">
        <v>193</v>
      </c>
      <c r="O57" s="111" t="s">
        <v>247</v>
      </c>
      <c r="P57" s="109" t="s">
        <v>248</v>
      </c>
      <c r="Q57" s="109" t="s">
        <v>248</v>
      </c>
      <c r="R57" s="108">
        <v>6</v>
      </c>
      <c r="S57" s="111" t="s">
        <v>84</v>
      </c>
      <c r="T57" s="108">
        <v>1010203</v>
      </c>
      <c r="U57" s="108">
        <v>140</v>
      </c>
      <c r="V57" s="108">
        <v>55</v>
      </c>
      <c r="W57" s="108">
        <v>2</v>
      </c>
      <c r="X57" s="113">
        <v>2019</v>
      </c>
      <c r="Y57" s="113">
        <v>202</v>
      </c>
      <c r="Z57" s="113">
        <v>0</v>
      </c>
      <c r="AA57" s="114" t="s">
        <v>85</v>
      </c>
      <c r="AB57" s="108">
        <v>417</v>
      </c>
      <c r="AC57" s="109" t="s">
        <v>85</v>
      </c>
      <c r="AD57" s="152" t="s">
        <v>249</v>
      </c>
      <c r="AE57" s="152" t="s">
        <v>87</v>
      </c>
      <c r="AF57" s="153">
        <f t="shared" si="5"/>
        <v>7</v>
      </c>
      <c r="AG57" s="154">
        <f t="shared" si="6"/>
        <v>650</v>
      </c>
      <c r="AH57" s="155">
        <f t="shared" si="7"/>
        <v>4550</v>
      </c>
      <c r="AI57" s="156"/>
    </row>
    <row r="58" spans="1:35" ht="15">
      <c r="A58" s="108">
        <v>2020</v>
      </c>
      <c r="B58" s="108">
        <v>134</v>
      </c>
      <c r="C58" s="109" t="s">
        <v>193</v>
      </c>
      <c r="D58" s="150" t="s">
        <v>250</v>
      </c>
      <c r="E58" s="109" t="s">
        <v>251</v>
      </c>
      <c r="F58" s="111" t="s">
        <v>252</v>
      </c>
      <c r="G58" s="112">
        <v>866.64</v>
      </c>
      <c r="H58" s="112">
        <v>156.28</v>
      </c>
      <c r="I58" s="143" t="s">
        <v>79</v>
      </c>
      <c r="J58" s="112">
        <f t="shared" si="4"/>
        <v>710.36</v>
      </c>
      <c r="K58" s="151" t="s">
        <v>253</v>
      </c>
      <c r="L58" s="108">
        <v>2020</v>
      </c>
      <c r="M58" s="108">
        <v>1392</v>
      </c>
      <c r="N58" s="109" t="s">
        <v>235</v>
      </c>
      <c r="O58" s="111" t="s">
        <v>254</v>
      </c>
      <c r="P58" s="109" t="s">
        <v>255</v>
      </c>
      <c r="Q58" s="109" t="s">
        <v>255</v>
      </c>
      <c r="R58" s="108">
        <v>6</v>
      </c>
      <c r="S58" s="111" t="s">
        <v>84</v>
      </c>
      <c r="T58" s="108">
        <v>1040303</v>
      </c>
      <c r="U58" s="108">
        <v>1680</v>
      </c>
      <c r="V58" s="108">
        <v>5</v>
      </c>
      <c r="W58" s="108">
        <v>3</v>
      </c>
      <c r="X58" s="113">
        <v>2020</v>
      </c>
      <c r="Y58" s="113">
        <v>40</v>
      </c>
      <c r="Z58" s="113">
        <v>0</v>
      </c>
      <c r="AA58" s="114" t="s">
        <v>85</v>
      </c>
      <c r="AB58" s="108">
        <v>409</v>
      </c>
      <c r="AC58" s="109" t="s">
        <v>85</v>
      </c>
      <c r="AD58" s="152" t="s">
        <v>256</v>
      </c>
      <c r="AE58" s="152" t="s">
        <v>87</v>
      </c>
      <c r="AF58" s="153">
        <f t="shared" si="5"/>
        <v>8</v>
      </c>
      <c r="AG58" s="154">
        <f t="shared" si="6"/>
        <v>710.36</v>
      </c>
      <c r="AH58" s="155">
        <f t="shared" si="7"/>
        <v>5682.88</v>
      </c>
      <c r="AI58" s="156"/>
    </row>
    <row r="59" spans="1:35" ht="15">
      <c r="A59" s="108">
        <v>2020</v>
      </c>
      <c r="B59" s="108">
        <v>135</v>
      </c>
      <c r="C59" s="109" t="s">
        <v>193</v>
      </c>
      <c r="D59" s="150" t="s">
        <v>257</v>
      </c>
      <c r="E59" s="109" t="s">
        <v>251</v>
      </c>
      <c r="F59" s="111" t="s">
        <v>258</v>
      </c>
      <c r="G59" s="112">
        <v>537.18</v>
      </c>
      <c r="H59" s="112">
        <v>96.87</v>
      </c>
      <c r="I59" s="143" t="s">
        <v>79</v>
      </c>
      <c r="J59" s="112">
        <f t="shared" si="4"/>
        <v>440.30999999999995</v>
      </c>
      <c r="K59" s="151" t="s">
        <v>253</v>
      </c>
      <c r="L59" s="108">
        <v>2020</v>
      </c>
      <c r="M59" s="108">
        <v>1390</v>
      </c>
      <c r="N59" s="109" t="s">
        <v>235</v>
      </c>
      <c r="O59" s="111" t="s">
        <v>254</v>
      </c>
      <c r="P59" s="109" t="s">
        <v>255</v>
      </c>
      <c r="Q59" s="109" t="s">
        <v>255</v>
      </c>
      <c r="R59" s="108">
        <v>6</v>
      </c>
      <c r="S59" s="111" t="s">
        <v>84</v>
      </c>
      <c r="T59" s="108">
        <v>1010503</v>
      </c>
      <c r="U59" s="108">
        <v>470</v>
      </c>
      <c r="V59" s="108">
        <v>5</v>
      </c>
      <c r="W59" s="108">
        <v>2</v>
      </c>
      <c r="X59" s="113">
        <v>2020</v>
      </c>
      <c r="Y59" s="113">
        <v>38</v>
      </c>
      <c r="Z59" s="113">
        <v>0</v>
      </c>
      <c r="AA59" s="114" t="s">
        <v>85</v>
      </c>
      <c r="AB59" s="108">
        <v>407</v>
      </c>
      <c r="AC59" s="109" t="s">
        <v>85</v>
      </c>
      <c r="AD59" s="152" t="s">
        <v>256</v>
      </c>
      <c r="AE59" s="152" t="s">
        <v>87</v>
      </c>
      <c r="AF59" s="153">
        <f t="shared" si="5"/>
        <v>8</v>
      </c>
      <c r="AG59" s="154">
        <f t="shared" si="6"/>
        <v>440.30999999999995</v>
      </c>
      <c r="AH59" s="155">
        <f t="shared" si="7"/>
        <v>3522.4799999999996</v>
      </c>
      <c r="AI59" s="156"/>
    </row>
    <row r="60" spans="1:35" ht="15">
      <c r="A60" s="108">
        <v>2020</v>
      </c>
      <c r="B60" s="108">
        <v>136</v>
      </c>
      <c r="C60" s="109" t="s">
        <v>193</v>
      </c>
      <c r="D60" s="150" t="s">
        <v>259</v>
      </c>
      <c r="E60" s="109" t="s">
        <v>251</v>
      </c>
      <c r="F60" s="111" t="s">
        <v>260</v>
      </c>
      <c r="G60" s="112">
        <v>1019.87</v>
      </c>
      <c r="H60" s="112">
        <v>183.91</v>
      </c>
      <c r="I60" s="143" t="s">
        <v>79</v>
      </c>
      <c r="J60" s="112">
        <f t="shared" si="4"/>
        <v>835.96</v>
      </c>
      <c r="K60" s="151" t="s">
        <v>253</v>
      </c>
      <c r="L60" s="108">
        <v>2020</v>
      </c>
      <c r="M60" s="108">
        <v>1391</v>
      </c>
      <c r="N60" s="109" t="s">
        <v>235</v>
      </c>
      <c r="O60" s="111" t="s">
        <v>254</v>
      </c>
      <c r="P60" s="109" t="s">
        <v>255</v>
      </c>
      <c r="Q60" s="109" t="s">
        <v>255</v>
      </c>
      <c r="R60" s="108">
        <v>6</v>
      </c>
      <c r="S60" s="111" t="s">
        <v>84</v>
      </c>
      <c r="T60" s="108">
        <v>1040203</v>
      </c>
      <c r="U60" s="108">
        <v>1570</v>
      </c>
      <c r="V60" s="108">
        <v>5</v>
      </c>
      <c r="W60" s="108">
        <v>3</v>
      </c>
      <c r="X60" s="113">
        <v>2020</v>
      </c>
      <c r="Y60" s="113">
        <v>39</v>
      </c>
      <c r="Z60" s="113">
        <v>0</v>
      </c>
      <c r="AA60" s="114" t="s">
        <v>85</v>
      </c>
      <c r="AB60" s="108">
        <v>408</v>
      </c>
      <c r="AC60" s="109" t="s">
        <v>85</v>
      </c>
      <c r="AD60" s="152" t="s">
        <v>256</v>
      </c>
      <c r="AE60" s="152" t="s">
        <v>87</v>
      </c>
      <c r="AF60" s="153">
        <f t="shared" si="5"/>
        <v>8</v>
      </c>
      <c r="AG60" s="154">
        <f t="shared" si="6"/>
        <v>835.96</v>
      </c>
      <c r="AH60" s="155">
        <f t="shared" si="7"/>
        <v>6687.68</v>
      </c>
      <c r="AI60" s="156"/>
    </row>
    <row r="61" spans="1:35" ht="15">
      <c r="A61" s="108">
        <v>2020</v>
      </c>
      <c r="B61" s="108">
        <v>137</v>
      </c>
      <c r="C61" s="109" t="s">
        <v>193</v>
      </c>
      <c r="D61" s="150" t="s">
        <v>261</v>
      </c>
      <c r="E61" s="109" t="s">
        <v>251</v>
      </c>
      <c r="F61" s="111" t="s">
        <v>262</v>
      </c>
      <c r="G61" s="112">
        <v>891.56</v>
      </c>
      <c r="H61" s="112">
        <v>160.77</v>
      </c>
      <c r="I61" s="143" t="s">
        <v>79</v>
      </c>
      <c r="J61" s="112">
        <f t="shared" si="4"/>
        <v>730.79</v>
      </c>
      <c r="K61" s="151" t="s">
        <v>253</v>
      </c>
      <c r="L61" s="108">
        <v>2020</v>
      </c>
      <c r="M61" s="108">
        <v>1394</v>
      </c>
      <c r="N61" s="109" t="s">
        <v>235</v>
      </c>
      <c r="O61" s="111" t="s">
        <v>254</v>
      </c>
      <c r="P61" s="109" t="s">
        <v>255</v>
      </c>
      <c r="Q61" s="109" t="s">
        <v>255</v>
      </c>
      <c r="R61" s="108">
        <v>6</v>
      </c>
      <c r="S61" s="111" t="s">
        <v>84</v>
      </c>
      <c r="T61" s="108">
        <v>1010203</v>
      </c>
      <c r="U61" s="108">
        <v>140</v>
      </c>
      <c r="V61" s="108">
        <v>5</v>
      </c>
      <c r="W61" s="108">
        <v>5</v>
      </c>
      <c r="X61" s="113">
        <v>2020</v>
      </c>
      <c r="Y61" s="113">
        <v>34</v>
      </c>
      <c r="Z61" s="113">
        <v>0</v>
      </c>
      <c r="AA61" s="114" t="s">
        <v>85</v>
      </c>
      <c r="AB61" s="108">
        <v>403</v>
      </c>
      <c r="AC61" s="109" t="s">
        <v>85</v>
      </c>
      <c r="AD61" s="152" t="s">
        <v>256</v>
      </c>
      <c r="AE61" s="152" t="s">
        <v>87</v>
      </c>
      <c r="AF61" s="153">
        <f t="shared" si="5"/>
        <v>8</v>
      </c>
      <c r="AG61" s="154">
        <f t="shared" si="6"/>
        <v>730.79</v>
      </c>
      <c r="AH61" s="155">
        <f t="shared" si="7"/>
        <v>5846.32</v>
      </c>
      <c r="AI61" s="156"/>
    </row>
    <row r="62" spans="1:35" ht="15">
      <c r="A62" s="108">
        <v>2020</v>
      </c>
      <c r="B62" s="108">
        <v>138</v>
      </c>
      <c r="C62" s="109" t="s">
        <v>193</v>
      </c>
      <c r="D62" s="150" t="s">
        <v>263</v>
      </c>
      <c r="E62" s="109" t="s">
        <v>251</v>
      </c>
      <c r="F62" s="111" t="s">
        <v>264</v>
      </c>
      <c r="G62" s="112">
        <v>848.64</v>
      </c>
      <c r="H62" s="112">
        <v>153.03</v>
      </c>
      <c r="I62" s="143" t="s">
        <v>79</v>
      </c>
      <c r="J62" s="112">
        <f t="shared" si="4"/>
        <v>695.61</v>
      </c>
      <c r="K62" s="151" t="s">
        <v>253</v>
      </c>
      <c r="L62" s="108">
        <v>2020</v>
      </c>
      <c r="M62" s="108">
        <v>1393</v>
      </c>
      <c r="N62" s="109" t="s">
        <v>235</v>
      </c>
      <c r="O62" s="111" t="s">
        <v>254</v>
      </c>
      <c r="P62" s="109" t="s">
        <v>255</v>
      </c>
      <c r="Q62" s="109" t="s">
        <v>255</v>
      </c>
      <c r="R62" s="108">
        <v>6</v>
      </c>
      <c r="S62" s="111" t="s">
        <v>84</v>
      </c>
      <c r="T62" s="108">
        <v>1060203</v>
      </c>
      <c r="U62" s="108">
        <v>2340</v>
      </c>
      <c r="V62" s="108">
        <v>10</v>
      </c>
      <c r="W62" s="108">
        <v>2</v>
      </c>
      <c r="X62" s="113">
        <v>2020</v>
      </c>
      <c r="Y62" s="113">
        <v>42</v>
      </c>
      <c r="Z62" s="113">
        <v>0</v>
      </c>
      <c r="AA62" s="114" t="s">
        <v>85</v>
      </c>
      <c r="AB62" s="108">
        <v>411</v>
      </c>
      <c r="AC62" s="109" t="s">
        <v>85</v>
      </c>
      <c r="AD62" s="152" t="s">
        <v>256</v>
      </c>
      <c r="AE62" s="152" t="s">
        <v>87</v>
      </c>
      <c r="AF62" s="153">
        <f t="shared" si="5"/>
        <v>8</v>
      </c>
      <c r="AG62" s="154">
        <f t="shared" si="6"/>
        <v>695.61</v>
      </c>
      <c r="AH62" s="155">
        <f t="shared" si="7"/>
        <v>5564.88</v>
      </c>
      <c r="AI62" s="156"/>
    </row>
    <row r="63" spans="1:35" ht="15">
      <c r="A63" s="108">
        <v>2020</v>
      </c>
      <c r="B63" s="108">
        <v>139</v>
      </c>
      <c r="C63" s="109" t="s">
        <v>193</v>
      </c>
      <c r="D63" s="150" t="s">
        <v>265</v>
      </c>
      <c r="E63" s="109" t="s">
        <v>251</v>
      </c>
      <c r="F63" s="111" t="s">
        <v>266</v>
      </c>
      <c r="G63" s="112">
        <v>500.4</v>
      </c>
      <c r="H63" s="112">
        <v>90.24</v>
      </c>
      <c r="I63" s="143" t="s">
        <v>79</v>
      </c>
      <c r="J63" s="112">
        <f t="shared" si="4"/>
        <v>410.15999999999997</v>
      </c>
      <c r="K63" s="151" t="s">
        <v>253</v>
      </c>
      <c r="L63" s="108">
        <v>2020</v>
      </c>
      <c r="M63" s="108">
        <v>1395</v>
      </c>
      <c r="N63" s="109" t="s">
        <v>235</v>
      </c>
      <c r="O63" s="111" t="s">
        <v>254</v>
      </c>
      <c r="P63" s="109" t="s">
        <v>255</v>
      </c>
      <c r="Q63" s="109" t="s">
        <v>255</v>
      </c>
      <c r="R63" s="108">
        <v>6</v>
      </c>
      <c r="S63" s="111" t="s">
        <v>84</v>
      </c>
      <c r="T63" s="108">
        <v>1060203</v>
      </c>
      <c r="U63" s="108">
        <v>2340</v>
      </c>
      <c r="V63" s="108">
        <v>5</v>
      </c>
      <c r="W63" s="108">
        <v>2</v>
      </c>
      <c r="X63" s="113">
        <v>2020</v>
      </c>
      <c r="Y63" s="113">
        <v>41</v>
      </c>
      <c r="Z63" s="113">
        <v>0</v>
      </c>
      <c r="AA63" s="114" t="s">
        <v>85</v>
      </c>
      <c r="AB63" s="108">
        <v>410</v>
      </c>
      <c r="AC63" s="109" t="s">
        <v>85</v>
      </c>
      <c r="AD63" s="152" t="s">
        <v>256</v>
      </c>
      <c r="AE63" s="152" t="s">
        <v>87</v>
      </c>
      <c r="AF63" s="153">
        <f t="shared" si="5"/>
        <v>8</v>
      </c>
      <c r="AG63" s="154">
        <f t="shared" si="6"/>
        <v>410.15999999999997</v>
      </c>
      <c r="AH63" s="155">
        <f t="shared" si="7"/>
        <v>3281.2799999999997</v>
      </c>
      <c r="AI63" s="156"/>
    </row>
    <row r="64" spans="1:35" ht="15">
      <c r="A64" s="108">
        <v>2020</v>
      </c>
      <c r="B64" s="108">
        <v>142</v>
      </c>
      <c r="C64" s="109" t="s">
        <v>267</v>
      </c>
      <c r="D64" s="150" t="s">
        <v>268</v>
      </c>
      <c r="E64" s="109" t="s">
        <v>235</v>
      </c>
      <c r="F64" s="111" t="s">
        <v>269</v>
      </c>
      <c r="G64" s="112">
        <v>225.46</v>
      </c>
      <c r="H64" s="112">
        <v>40.66</v>
      </c>
      <c r="I64" s="143" t="s">
        <v>79</v>
      </c>
      <c r="J64" s="112">
        <f t="shared" si="4"/>
        <v>184.8</v>
      </c>
      <c r="K64" s="151" t="s">
        <v>270</v>
      </c>
      <c r="L64" s="108">
        <v>2020</v>
      </c>
      <c r="M64" s="108">
        <v>1433</v>
      </c>
      <c r="N64" s="109" t="s">
        <v>271</v>
      </c>
      <c r="O64" s="111" t="s">
        <v>272</v>
      </c>
      <c r="P64" s="109" t="s">
        <v>273</v>
      </c>
      <c r="Q64" s="109" t="s">
        <v>273</v>
      </c>
      <c r="R64" s="108">
        <v>6</v>
      </c>
      <c r="S64" s="111" t="s">
        <v>84</v>
      </c>
      <c r="T64" s="108">
        <v>1010102</v>
      </c>
      <c r="U64" s="108">
        <v>20</v>
      </c>
      <c r="V64" s="108">
        <v>5</v>
      </c>
      <c r="W64" s="108">
        <v>1</v>
      </c>
      <c r="X64" s="113">
        <v>2020</v>
      </c>
      <c r="Y64" s="113">
        <v>85</v>
      </c>
      <c r="Z64" s="113">
        <v>0</v>
      </c>
      <c r="AA64" s="114" t="s">
        <v>85</v>
      </c>
      <c r="AB64" s="108">
        <v>413</v>
      </c>
      <c r="AC64" s="109" t="s">
        <v>85</v>
      </c>
      <c r="AD64" s="152" t="s">
        <v>249</v>
      </c>
      <c r="AE64" s="152" t="s">
        <v>87</v>
      </c>
      <c r="AF64" s="153">
        <f t="shared" si="5"/>
        <v>7</v>
      </c>
      <c r="AG64" s="154">
        <f t="shared" si="6"/>
        <v>184.8</v>
      </c>
      <c r="AH64" s="155">
        <f t="shared" si="7"/>
        <v>1293.6000000000001</v>
      </c>
      <c r="AI64" s="156"/>
    </row>
    <row r="65" spans="1:35" ht="15">
      <c r="A65" s="108">
        <v>2020</v>
      </c>
      <c r="B65" s="108">
        <v>143</v>
      </c>
      <c r="C65" s="109" t="s">
        <v>267</v>
      </c>
      <c r="D65" s="150" t="s">
        <v>274</v>
      </c>
      <c r="E65" s="109" t="s">
        <v>235</v>
      </c>
      <c r="F65" s="111" t="s">
        <v>275</v>
      </c>
      <c r="G65" s="112">
        <v>126.15</v>
      </c>
      <c r="H65" s="112">
        <v>22.75</v>
      </c>
      <c r="I65" s="143" t="s">
        <v>79</v>
      </c>
      <c r="J65" s="112">
        <f t="shared" si="4"/>
        <v>103.4</v>
      </c>
      <c r="K65" s="151" t="s">
        <v>276</v>
      </c>
      <c r="L65" s="108">
        <v>2020</v>
      </c>
      <c r="M65" s="108">
        <v>1432</v>
      </c>
      <c r="N65" s="109" t="s">
        <v>271</v>
      </c>
      <c r="O65" s="111" t="s">
        <v>272</v>
      </c>
      <c r="P65" s="109" t="s">
        <v>273</v>
      </c>
      <c r="Q65" s="109" t="s">
        <v>273</v>
      </c>
      <c r="R65" s="108">
        <v>6</v>
      </c>
      <c r="S65" s="111" t="s">
        <v>84</v>
      </c>
      <c r="T65" s="108">
        <v>1010202</v>
      </c>
      <c r="U65" s="108">
        <v>130</v>
      </c>
      <c r="V65" s="108">
        <v>5</v>
      </c>
      <c r="W65" s="108">
        <v>1</v>
      </c>
      <c r="X65" s="113">
        <v>2020</v>
      </c>
      <c r="Y65" s="113">
        <v>86</v>
      </c>
      <c r="Z65" s="113">
        <v>0</v>
      </c>
      <c r="AA65" s="114" t="s">
        <v>85</v>
      </c>
      <c r="AB65" s="108">
        <v>414</v>
      </c>
      <c r="AC65" s="109" t="s">
        <v>85</v>
      </c>
      <c r="AD65" s="152" t="s">
        <v>249</v>
      </c>
      <c r="AE65" s="152" t="s">
        <v>87</v>
      </c>
      <c r="AF65" s="153">
        <f t="shared" si="5"/>
        <v>7</v>
      </c>
      <c r="AG65" s="154">
        <f t="shared" si="6"/>
        <v>103.4</v>
      </c>
      <c r="AH65" s="155">
        <f t="shared" si="7"/>
        <v>723.8000000000001</v>
      </c>
      <c r="AI65" s="156"/>
    </row>
    <row r="66" spans="1:35" ht="15">
      <c r="A66" s="108">
        <v>2020</v>
      </c>
      <c r="B66" s="108">
        <v>144</v>
      </c>
      <c r="C66" s="109" t="s">
        <v>267</v>
      </c>
      <c r="D66" s="150" t="s">
        <v>277</v>
      </c>
      <c r="E66" s="109" t="s">
        <v>235</v>
      </c>
      <c r="F66" s="111" t="s">
        <v>278</v>
      </c>
      <c r="G66" s="112">
        <v>241.81</v>
      </c>
      <c r="H66" s="112">
        <v>18.95</v>
      </c>
      <c r="I66" s="143" t="s">
        <v>79</v>
      </c>
      <c r="J66" s="112">
        <f t="shared" si="4"/>
        <v>222.86</v>
      </c>
      <c r="K66" s="151" t="s">
        <v>279</v>
      </c>
      <c r="L66" s="108">
        <v>2020</v>
      </c>
      <c r="M66" s="108">
        <v>1424</v>
      </c>
      <c r="N66" s="109" t="s">
        <v>193</v>
      </c>
      <c r="O66" s="111" t="s">
        <v>172</v>
      </c>
      <c r="P66" s="109" t="s">
        <v>173</v>
      </c>
      <c r="Q66" s="109" t="s">
        <v>80</v>
      </c>
      <c r="R66" s="108">
        <v>2</v>
      </c>
      <c r="S66" s="111" t="s">
        <v>174</v>
      </c>
      <c r="T66" s="108">
        <v>1010403</v>
      </c>
      <c r="U66" s="108">
        <v>360</v>
      </c>
      <c r="V66" s="108">
        <v>15</v>
      </c>
      <c r="W66" s="108">
        <v>1</v>
      </c>
      <c r="X66" s="113">
        <v>2020</v>
      </c>
      <c r="Y66" s="113">
        <v>312</v>
      </c>
      <c r="Z66" s="113">
        <v>0</v>
      </c>
      <c r="AA66" s="114" t="s">
        <v>85</v>
      </c>
      <c r="AB66" s="108">
        <v>400</v>
      </c>
      <c r="AC66" s="109" t="s">
        <v>85</v>
      </c>
      <c r="AD66" s="152" t="s">
        <v>249</v>
      </c>
      <c r="AE66" s="152" t="s">
        <v>87</v>
      </c>
      <c r="AF66" s="153">
        <f t="shared" si="5"/>
        <v>7</v>
      </c>
      <c r="AG66" s="154">
        <f t="shared" si="6"/>
        <v>222.86</v>
      </c>
      <c r="AH66" s="155">
        <f t="shared" si="7"/>
        <v>1560.02</v>
      </c>
      <c r="AI66" s="156"/>
    </row>
    <row r="67" spans="1:35" ht="15">
      <c r="A67" s="108">
        <v>2020</v>
      </c>
      <c r="B67" s="108">
        <v>146</v>
      </c>
      <c r="C67" s="109" t="s">
        <v>267</v>
      </c>
      <c r="D67" s="150" t="s">
        <v>280</v>
      </c>
      <c r="E67" s="109" t="s">
        <v>193</v>
      </c>
      <c r="F67" s="111" t="s">
        <v>281</v>
      </c>
      <c r="G67" s="112">
        <v>5108.4</v>
      </c>
      <c r="H67" s="112">
        <v>464.4</v>
      </c>
      <c r="I67" s="143" t="s">
        <v>79</v>
      </c>
      <c r="J67" s="112">
        <f t="shared" si="4"/>
        <v>4644</v>
      </c>
      <c r="K67" s="151" t="s">
        <v>282</v>
      </c>
      <c r="L67" s="108">
        <v>2020</v>
      </c>
      <c r="M67" s="108">
        <v>1480</v>
      </c>
      <c r="N67" s="109" t="s">
        <v>283</v>
      </c>
      <c r="O67" s="111" t="s">
        <v>284</v>
      </c>
      <c r="P67" s="109" t="s">
        <v>285</v>
      </c>
      <c r="Q67" s="109" t="s">
        <v>285</v>
      </c>
      <c r="R67" s="108">
        <v>6</v>
      </c>
      <c r="S67" s="111" t="s">
        <v>84</v>
      </c>
      <c r="T67" s="108">
        <v>1090503</v>
      </c>
      <c r="U67" s="108">
        <v>3550</v>
      </c>
      <c r="V67" s="108">
        <v>5</v>
      </c>
      <c r="W67" s="108">
        <v>2</v>
      </c>
      <c r="X67" s="113">
        <v>2020</v>
      </c>
      <c r="Y67" s="113">
        <v>138</v>
      </c>
      <c r="Z67" s="113">
        <v>0</v>
      </c>
      <c r="AA67" s="114" t="s">
        <v>85</v>
      </c>
      <c r="AB67" s="108">
        <v>402</v>
      </c>
      <c r="AC67" s="109" t="s">
        <v>85</v>
      </c>
      <c r="AD67" s="152" t="s">
        <v>286</v>
      </c>
      <c r="AE67" s="152" t="s">
        <v>87</v>
      </c>
      <c r="AF67" s="153">
        <f t="shared" si="5"/>
        <v>5</v>
      </c>
      <c r="AG67" s="154">
        <f t="shared" si="6"/>
        <v>4644</v>
      </c>
      <c r="AH67" s="155">
        <f t="shared" si="7"/>
        <v>23220</v>
      </c>
      <c r="AI67" s="156"/>
    </row>
    <row r="68" spans="1:35" ht="15">
      <c r="A68" s="108">
        <v>2020</v>
      </c>
      <c r="B68" s="108">
        <v>147</v>
      </c>
      <c r="C68" s="109" t="s">
        <v>267</v>
      </c>
      <c r="D68" s="150" t="s">
        <v>287</v>
      </c>
      <c r="E68" s="109" t="s">
        <v>288</v>
      </c>
      <c r="F68" s="111" t="s">
        <v>289</v>
      </c>
      <c r="G68" s="112">
        <v>85.4</v>
      </c>
      <c r="H68" s="112">
        <v>15.4</v>
      </c>
      <c r="I68" s="143" t="s">
        <v>79</v>
      </c>
      <c r="J68" s="112">
        <f t="shared" si="4"/>
        <v>70</v>
      </c>
      <c r="K68" s="151" t="s">
        <v>290</v>
      </c>
      <c r="L68" s="108">
        <v>2020</v>
      </c>
      <c r="M68" s="108">
        <v>1515</v>
      </c>
      <c r="N68" s="109" t="s">
        <v>291</v>
      </c>
      <c r="O68" s="111" t="s">
        <v>292</v>
      </c>
      <c r="P68" s="109" t="s">
        <v>293</v>
      </c>
      <c r="Q68" s="109" t="s">
        <v>80</v>
      </c>
      <c r="R68" s="108">
        <v>3</v>
      </c>
      <c r="S68" s="111" t="s">
        <v>294</v>
      </c>
      <c r="T68" s="108">
        <v>1100503</v>
      </c>
      <c r="U68" s="108">
        <v>4210</v>
      </c>
      <c r="V68" s="108">
        <v>5</v>
      </c>
      <c r="W68" s="108">
        <v>1</v>
      </c>
      <c r="X68" s="113">
        <v>2020</v>
      </c>
      <c r="Y68" s="113">
        <v>139</v>
      </c>
      <c r="Z68" s="113">
        <v>0</v>
      </c>
      <c r="AA68" s="114" t="s">
        <v>295</v>
      </c>
      <c r="AB68" s="108">
        <v>529</v>
      </c>
      <c r="AC68" s="109" t="s">
        <v>295</v>
      </c>
      <c r="AD68" s="152" t="s">
        <v>296</v>
      </c>
      <c r="AE68" s="152" t="s">
        <v>297</v>
      </c>
      <c r="AF68" s="153">
        <f t="shared" si="5"/>
        <v>33</v>
      </c>
      <c r="AG68" s="154">
        <f t="shared" si="6"/>
        <v>70</v>
      </c>
      <c r="AH68" s="155">
        <f t="shared" si="7"/>
        <v>2310</v>
      </c>
      <c r="AI68" s="156"/>
    </row>
    <row r="69" spans="1:35" ht="15">
      <c r="A69" s="108">
        <v>2020</v>
      </c>
      <c r="B69" s="108">
        <v>148</v>
      </c>
      <c r="C69" s="109" t="s">
        <v>267</v>
      </c>
      <c r="D69" s="150" t="s">
        <v>298</v>
      </c>
      <c r="E69" s="109" t="s">
        <v>288</v>
      </c>
      <c r="F69" s="111" t="s">
        <v>299</v>
      </c>
      <c r="G69" s="112">
        <v>1054.08</v>
      </c>
      <c r="H69" s="112">
        <v>190.08</v>
      </c>
      <c r="I69" s="143" t="s">
        <v>79</v>
      </c>
      <c r="J69" s="112">
        <f t="shared" si="4"/>
        <v>863.9999999999999</v>
      </c>
      <c r="K69" s="151" t="s">
        <v>300</v>
      </c>
      <c r="L69" s="108">
        <v>2020</v>
      </c>
      <c r="M69" s="108">
        <v>1545</v>
      </c>
      <c r="N69" s="109" t="s">
        <v>267</v>
      </c>
      <c r="O69" s="111" t="s">
        <v>301</v>
      </c>
      <c r="P69" s="109" t="s">
        <v>302</v>
      </c>
      <c r="Q69" s="109" t="s">
        <v>302</v>
      </c>
      <c r="R69" s="108">
        <v>6</v>
      </c>
      <c r="S69" s="111" t="s">
        <v>84</v>
      </c>
      <c r="T69" s="108">
        <v>1010203</v>
      </c>
      <c r="U69" s="108">
        <v>140</v>
      </c>
      <c r="V69" s="108">
        <v>25</v>
      </c>
      <c r="W69" s="108">
        <v>1</v>
      </c>
      <c r="X69" s="113">
        <v>2020</v>
      </c>
      <c r="Y69" s="113">
        <v>51</v>
      </c>
      <c r="Z69" s="113">
        <v>0</v>
      </c>
      <c r="AA69" s="114" t="s">
        <v>85</v>
      </c>
      <c r="AB69" s="108">
        <v>422</v>
      </c>
      <c r="AC69" s="109" t="s">
        <v>85</v>
      </c>
      <c r="AD69" s="152" t="s">
        <v>85</v>
      </c>
      <c r="AE69" s="152" t="s">
        <v>87</v>
      </c>
      <c r="AF69" s="153">
        <f t="shared" si="5"/>
        <v>1</v>
      </c>
      <c r="AG69" s="154">
        <f t="shared" si="6"/>
        <v>863.9999999999999</v>
      </c>
      <c r="AH69" s="155">
        <f t="shared" si="7"/>
        <v>863.9999999999999</v>
      </c>
      <c r="AI69" s="156"/>
    </row>
    <row r="70" spans="1:35" ht="15">
      <c r="A70" s="108">
        <v>2020</v>
      </c>
      <c r="B70" s="108">
        <v>149</v>
      </c>
      <c r="C70" s="109" t="s">
        <v>267</v>
      </c>
      <c r="D70" s="150" t="s">
        <v>303</v>
      </c>
      <c r="E70" s="109" t="s">
        <v>291</v>
      </c>
      <c r="F70" s="111" t="s">
        <v>304</v>
      </c>
      <c r="G70" s="112">
        <v>542.9</v>
      </c>
      <c r="H70" s="112">
        <v>97.9</v>
      </c>
      <c r="I70" s="143" t="s">
        <v>79</v>
      </c>
      <c r="J70" s="112">
        <f t="shared" si="4"/>
        <v>445</v>
      </c>
      <c r="K70" s="151" t="s">
        <v>305</v>
      </c>
      <c r="L70" s="108">
        <v>2020</v>
      </c>
      <c r="M70" s="108">
        <v>1543</v>
      </c>
      <c r="N70" s="109" t="s">
        <v>267</v>
      </c>
      <c r="O70" s="111" t="s">
        <v>306</v>
      </c>
      <c r="P70" s="109" t="s">
        <v>307</v>
      </c>
      <c r="Q70" s="109" t="s">
        <v>308</v>
      </c>
      <c r="R70" s="108">
        <v>3</v>
      </c>
      <c r="S70" s="111" t="s">
        <v>294</v>
      </c>
      <c r="T70" s="108">
        <v>1010503</v>
      </c>
      <c r="U70" s="108">
        <v>470</v>
      </c>
      <c r="V70" s="108">
        <v>5</v>
      </c>
      <c r="W70" s="108">
        <v>3</v>
      </c>
      <c r="X70" s="113">
        <v>2020</v>
      </c>
      <c r="Y70" s="113">
        <v>91</v>
      </c>
      <c r="Z70" s="113">
        <v>0</v>
      </c>
      <c r="AA70" s="114" t="s">
        <v>85</v>
      </c>
      <c r="AB70" s="108">
        <v>391</v>
      </c>
      <c r="AC70" s="109" t="s">
        <v>85</v>
      </c>
      <c r="AD70" s="152" t="s">
        <v>85</v>
      </c>
      <c r="AE70" s="152" t="s">
        <v>87</v>
      </c>
      <c r="AF70" s="153">
        <f t="shared" si="5"/>
        <v>1</v>
      </c>
      <c r="AG70" s="154">
        <f t="shared" si="6"/>
        <v>445</v>
      </c>
      <c r="AH70" s="155">
        <f t="shared" si="7"/>
        <v>445</v>
      </c>
      <c r="AI70" s="156"/>
    </row>
    <row r="71" spans="1:35" ht="15">
      <c r="A71" s="108">
        <v>2020</v>
      </c>
      <c r="B71" s="108">
        <v>150</v>
      </c>
      <c r="C71" s="109" t="s">
        <v>267</v>
      </c>
      <c r="D71" s="150" t="s">
        <v>309</v>
      </c>
      <c r="E71" s="109" t="s">
        <v>288</v>
      </c>
      <c r="F71" s="111" t="s">
        <v>310</v>
      </c>
      <c r="G71" s="112">
        <v>41.81</v>
      </c>
      <c r="H71" s="112">
        <v>7.47</v>
      </c>
      <c r="I71" s="143" t="s">
        <v>79</v>
      </c>
      <c r="J71" s="112">
        <f t="shared" si="4"/>
        <v>34.34</v>
      </c>
      <c r="K71" s="151" t="s">
        <v>253</v>
      </c>
      <c r="L71" s="108">
        <v>2020</v>
      </c>
      <c r="M71" s="108">
        <v>1569</v>
      </c>
      <c r="N71" s="109" t="s">
        <v>267</v>
      </c>
      <c r="O71" s="111" t="s">
        <v>254</v>
      </c>
      <c r="P71" s="109" t="s">
        <v>255</v>
      </c>
      <c r="Q71" s="109" t="s">
        <v>255</v>
      </c>
      <c r="R71" s="108">
        <v>6</v>
      </c>
      <c r="S71" s="111" t="s">
        <v>84</v>
      </c>
      <c r="T71" s="108">
        <v>1010503</v>
      </c>
      <c r="U71" s="108">
        <v>470</v>
      </c>
      <c r="V71" s="108">
        <v>5</v>
      </c>
      <c r="W71" s="108">
        <v>2</v>
      </c>
      <c r="X71" s="113">
        <v>2020</v>
      </c>
      <c r="Y71" s="113">
        <v>37</v>
      </c>
      <c r="Z71" s="113">
        <v>0</v>
      </c>
      <c r="AA71" s="114" t="s">
        <v>85</v>
      </c>
      <c r="AB71" s="108">
        <v>406</v>
      </c>
      <c r="AC71" s="109" t="s">
        <v>85</v>
      </c>
      <c r="AD71" s="152" t="s">
        <v>87</v>
      </c>
      <c r="AE71" s="152" t="s">
        <v>87</v>
      </c>
      <c r="AF71" s="153">
        <f t="shared" si="5"/>
        <v>0</v>
      </c>
      <c r="AG71" s="154">
        <f t="shared" si="6"/>
        <v>34.34</v>
      </c>
      <c r="AH71" s="155">
        <f t="shared" si="7"/>
        <v>0</v>
      </c>
      <c r="AI71" s="156"/>
    </row>
    <row r="72" spans="1:35" ht="15">
      <c r="A72" s="108">
        <v>2020</v>
      </c>
      <c r="B72" s="108">
        <v>151</v>
      </c>
      <c r="C72" s="109" t="s">
        <v>267</v>
      </c>
      <c r="D72" s="150" t="s">
        <v>311</v>
      </c>
      <c r="E72" s="109" t="s">
        <v>288</v>
      </c>
      <c r="F72" s="111" t="s">
        <v>312</v>
      </c>
      <c r="G72" s="112">
        <v>40.97</v>
      </c>
      <c r="H72" s="112">
        <v>7.39</v>
      </c>
      <c r="I72" s="143" t="s">
        <v>79</v>
      </c>
      <c r="J72" s="112">
        <f aca="true" t="shared" si="8" ref="J72:J103">IF(I72="SI",G72-H72,G72)</f>
        <v>33.58</v>
      </c>
      <c r="K72" s="151" t="s">
        <v>253</v>
      </c>
      <c r="L72" s="108">
        <v>2020</v>
      </c>
      <c r="M72" s="108">
        <v>1568</v>
      </c>
      <c r="N72" s="109" t="s">
        <v>267</v>
      </c>
      <c r="O72" s="111" t="s">
        <v>254</v>
      </c>
      <c r="P72" s="109" t="s">
        <v>255</v>
      </c>
      <c r="Q72" s="109" t="s">
        <v>255</v>
      </c>
      <c r="R72" s="108">
        <v>6</v>
      </c>
      <c r="S72" s="111" t="s">
        <v>84</v>
      </c>
      <c r="T72" s="108">
        <v>1010503</v>
      </c>
      <c r="U72" s="108">
        <v>470</v>
      </c>
      <c r="V72" s="108">
        <v>5</v>
      </c>
      <c r="W72" s="108">
        <v>2</v>
      </c>
      <c r="X72" s="113">
        <v>2020</v>
      </c>
      <c r="Y72" s="113">
        <v>35</v>
      </c>
      <c r="Z72" s="113">
        <v>0</v>
      </c>
      <c r="AA72" s="114" t="s">
        <v>85</v>
      </c>
      <c r="AB72" s="108">
        <v>404</v>
      </c>
      <c r="AC72" s="109" t="s">
        <v>85</v>
      </c>
      <c r="AD72" s="152" t="s">
        <v>87</v>
      </c>
      <c r="AE72" s="152" t="s">
        <v>87</v>
      </c>
      <c r="AF72" s="153">
        <f aca="true" t="shared" si="9" ref="AF72:AF103">AE72-AD72</f>
        <v>0</v>
      </c>
      <c r="AG72" s="154">
        <f aca="true" t="shared" si="10" ref="AG72:AG103">IF(AI72="SI",0,J72)</f>
        <v>33.58</v>
      </c>
      <c r="AH72" s="155">
        <f aca="true" t="shared" si="11" ref="AH72:AH103">AG72*AF72</f>
        <v>0</v>
      </c>
      <c r="AI72" s="156"/>
    </row>
    <row r="73" spans="1:35" ht="15">
      <c r="A73" s="108">
        <v>2020</v>
      </c>
      <c r="B73" s="108">
        <v>152</v>
      </c>
      <c r="C73" s="109" t="s">
        <v>267</v>
      </c>
      <c r="D73" s="150" t="s">
        <v>313</v>
      </c>
      <c r="E73" s="109" t="s">
        <v>288</v>
      </c>
      <c r="F73" s="111" t="s">
        <v>314</v>
      </c>
      <c r="G73" s="112">
        <v>41.26</v>
      </c>
      <c r="H73" s="112">
        <v>7.42</v>
      </c>
      <c r="I73" s="143" t="s">
        <v>79</v>
      </c>
      <c r="J73" s="112">
        <f t="shared" si="8"/>
        <v>33.839999999999996</v>
      </c>
      <c r="K73" s="151" t="s">
        <v>253</v>
      </c>
      <c r="L73" s="108">
        <v>2020</v>
      </c>
      <c r="M73" s="108">
        <v>1570</v>
      </c>
      <c r="N73" s="109" t="s">
        <v>267</v>
      </c>
      <c r="O73" s="111" t="s">
        <v>254</v>
      </c>
      <c r="P73" s="109" t="s">
        <v>255</v>
      </c>
      <c r="Q73" s="109" t="s">
        <v>255</v>
      </c>
      <c r="R73" s="108">
        <v>6</v>
      </c>
      <c r="S73" s="111" t="s">
        <v>84</v>
      </c>
      <c r="T73" s="108">
        <v>1070103</v>
      </c>
      <c r="U73" s="108">
        <v>2560</v>
      </c>
      <c r="V73" s="108">
        <v>5</v>
      </c>
      <c r="W73" s="108">
        <v>2</v>
      </c>
      <c r="X73" s="113">
        <v>2020</v>
      </c>
      <c r="Y73" s="113">
        <v>43</v>
      </c>
      <c r="Z73" s="113">
        <v>0</v>
      </c>
      <c r="AA73" s="114" t="s">
        <v>85</v>
      </c>
      <c r="AB73" s="108">
        <v>412</v>
      </c>
      <c r="AC73" s="109" t="s">
        <v>85</v>
      </c>
      <c r="AD73" s="152" t="s">
        <v>87</v>
      </c>
      <c r="AE73" s="152" t="s">
        <v>87</v>
      </c>
      <c r="AF73" s="153">
        <f t="shared" si="9"/>
        <v>0</v>
      </c>
      <c r="AG73" s="154">
        <f t="shared" si="10"/>
        <v>33.839999999999996</v>
      </c>
      <c r="AH73" s="155">
        <f t="shared" si="11"/>
        <v>0</v>
      </c>
      <c r="AI73" s="156"/>
    </row>
    <row r="74" spans="1:35" ht="15">
      <c r="A74" s="108">
        <v>2020</v>
      </c>
      <c r="B74" s="108">
        <v>153</v>
      </c>
      <c r="C74" s="109" t="s">
        <v>315</v>
      </c>
      <c r="D74" s="150" t="s">
        <v>316</v>
      </c>
      <c r="E74" s="109" t="s">
        <v>291</v>
      </c>
      <c r="F74" s="111" t="s">
        <v>317</v>
      </c>
      <c r="G74" s="112">
        <v>302.27</v>
      </c>
      <c r="H74" s="112">
        <v>33.48</v>
      </c>
      <c r="I74" s="143" t="s">
        <v>79</v>
      </c>
      <c r="J74" s="112">
        <f t="shared" si="8"/>
        <v>268.78999999999996</v>
      </c>
      <c r="K74" s="151" t="s">
        <v>253</v>
      </c>
      <c r="L74" s="108">
        <v>2020</v>
      </c>
      <c r="M74" s="108">
        <v>1584</v>
      </c>
      <c r="N74" s="109" t="s">
        <v>86</v>
      </c>
      <c r="O74" s="111" t="s">
        <v>254</v>
      </c>
      <c r="P74" s="109" t="s">
        <v>255</v>
      </c>
      <c r="Q74" s="109" t="s">
        <v>255</v>
      </c>
      <c r="R74" s="108">
        <v>6</v>
      </c>
      <c r="S74" s="111" t="s">
        <v>84</v>
      </c>
      <c r="T74" s="108">
        <v>1010503</v>
      </c>
      <c r="U74" s="108">
        <v>470</v>
      </c>
      <c r="V74" s="108">
        <v>5</v>
      </c>
      <c r="W74" s="108">
        <v>2</v>
      </c>
      <c r="X74" s="113">
        <v>2020</v>
      </c>
      <c r="Y74" s="113">
        <v>36</v>
      </c>
      <c r="Z74" s="113">
        <v>0</v>
      </c>
      <c r="AA74" s="114" t="s">
        <v>85</v>
      </c>
      <c r="AB74" s="108">
        <v>405</v>
      </c>
      <c r="AC74" s="109" t="s">
        <v>85</v>
      </c>
      <c r="AD74" s="152" t="s">
        <v>318</v>
      </c>
      <c r="AE74" s="152" t="s">
        <v>87</v>
      </c>
      <c r="AF74" s="153">
        <f t="shared" si="9"/>
        <v>-1</v>
      </c>
      <c r="AG74" s="154">
        <f t="shared" si="10"/>
        <v>268.78999999999996</v>
      </c>
      <c r="AH74" s="155">
        <f t="shared" si="11"/>
        <v>-268.78999999999996</v>
      </c>
      <c r="AI74" s="156"/>
    </row>
    <row r="75" spans="1:35" ht="15">
      <c r="A75" s="108">
        <v>2020</v>
      </c>
      <c r="B75" s="108">
        <v>154</v>
      </c>
      <c r="C75" s="109" t="s">
        <v>315</v>
      </c>
      <c r="D75" s="150" t="s">
        <v>319</v>
      </c>
      <c r="E75" s="109" t="s">
        <v>320</v>
      </c>
      <c r="F75" s="111" t="s">
        <v>321</v>
      </c>
      <c r="G75" s="112">
        <v>13522.32</v>
      </c>
      <c r="H75" s="112">
        <v>1229.3</v>
      </c>
      <c r="I75" s="143" t="s">
        <v>79</v>
      </c>
      <c r="J75" s="112">
        <f t="shared" si="8"/>
        <v>12293.02</v>
      </c>
      <c r="K75" s="151" t="s">
        <v>80</v>
      </c>
      <c r="L75" s="108">
        <v>2020</v>
      </c>
      <c r="M75" s="108">
        <v>1618</v>
      </c>
      <c r="N75" s="109" t="s">
        <v>322</v>
      </c>
      <c r="O75" s="111" t="s">
        <v>82</v>
      </c>
      <c r="P75" s="109" t="s">
        <v>83</v>
      </c>
      <c r="Q75" s="109" t="s">
        <v>83</v>
      </c>
      <c r="R75" s="108">
        <v>6</v>
      </c>
      <c r="S75" s="111" t="s">
        <v>84</v>
      </c>
      <c r="T75" s="108">
        <v>1090503</v>
      </c>
      <c r="U75" s="108">
        <v>3550</v>
      </c>
      <c r="V75" s="108">
        <v>5</v>
      </c>
      <c r="W75" s="108">
        <v>1</v>
      </c>
      <c r="X75" s="113">
        <v>2020</v>
      </c>
      <c r="Y75" s="113">
        <v>68</v>
      </c>
      <c r="Z75" s="113">
        <v>0</v>
      </c>
      <c r="AA75" s="114" t="s">
        <v>323</v>
      </c>
      <c r="AB75" s="108">
        <v>444</v>
      </c>
      <c r="AC75" s="109" t="s">
        <v>323</v>
      </c>
      <c r="AD75" s="152" t="s">
        <v>324</v>
      </c>
      <c r="AE75" s="152" t="s">
        <v>323</v>
      </c>
      <c r="AF75" s="153">
        <f t="shared" si="9"/>
        <v>9</v>
      </c>
      <c r="AG75" s="154">
        <f t="shared" si="10"/>
        <v>12293.02</v>
      </c>
      <c r="AH75" s="155">
        <f t="shared" si="11"/>
        <v>110637.18000000001</v>
      </c>
      <c r="AI75" s="156"/>
    </row>
    <row r="76" spans="1:35" ht="15">
      <c r="A76" s="108">
        <v>2020</v>
      </c>
      <c r="B76" s="108">
        <v>155</v>
      </c>
      <c r="C76" s="109" t="s">
        <v>315</v>
      </c>
      <c r="D76" s="150" t="s">
        <v>325</v>
      </c>
      <c r="E76" s="109" t="s">
        <v>175</v>
      </c>
      <c r="F76" s="111" t="s">
        <v>326</v>
      </c>
      <c r="G76" s="112">
        <v>897.88</v>
      </c>
      <c r="H76" s="112">
        <v>161.91</v>
      </c>
      <c r="I76" s="143" t="s">
        <v>79</v>
      </c>
      <c r="J76" s="112">
        <f t="shared" si="8"/>
        <v>735.97</v>
      </c>
      <c r="K76" s="151" t="s">
        <v>179</v>
      </c>
      <c r="L76" s="108">
        <v>2020</v>
      </c>
      <c r="M76" s="108">
        <v>1667</v>
      </c>
      <c r="N76" s="109" t="s">
        <v>327</v>
      </c>
      <c r="O76" s="111" t="s">
        <v>181</v>
      </c>
      <c r="P76" s="109" t="s">
        <v>182</v>
      </c>
      <c r="Q76" s="109" t="s">
        <v>183</v>
      </c>
      <c r="R76" s="108">
        <v>6</v>
      </c>
      <c r="S76" s="111" t="s">
        <v>84</v>
      </c>
      <c r="T76" s="108">
        <v>1080203</v>
      </c>
      <c r="U76" s="108">
        <v>2890</v>
      </c>
      <c r="V76" s="108">
        <v>5</v>
      </c>
      <c r="W76" s="108">
        <v>2</v>
      </c>
      <c r="X76" s="113">
        <v>2020</v>
      </c>
      <c r="Y76" s="113">
        <v>67</v>
      </c>
      <c r="Z76" s="113">
        <v>0</v>
      </c>
      <c r="AA76" s="114" t="s">
        <v>85</v>
      </c>
      <c r="AB76" s="108">
        <v>415</v>
      </c>
      <c r="AC76" s="109" t="s">
        <v>85</v>
      </c>
      <c r="AD76" s="152" t="s">
        <v>328</v>
      </c>
      <c r="AE76" s="152" t="s">
        <v>87</v>
      </c>
      <c r="AF76" s="153">
        <f t="shared" si="9"/>
        <v>-6</v>
      </c>
      <c r="AG76" s="154">
        <f t="shared" si="10"/>
        <v>735.97</v>
      </c>
      <c r="AH76" s="155">
        <f t="shared" si="11"/>
        <v>-4415.82</v>
      </c>
      <c r="AI76" s="156"/>
    </row>
    <row r="77" spans="1:35" ht="15">
      <c r="A77" s="108">
        <v>2020</v>
      </c>
      <c r="B77" s="108">
        <v>156</v>
      </c>
      <c r="C77" s="109" t="s">
        <v>315</v>
      </c>
      <c r="D77" s="150" t="s">
        <v>329</v>
      </c>
      <c r="E77" s="109" t="s">
        <v>175</v>
      </c>
      <c r="F77" s="111" t="s">
        <v>330</v>
      </c>
      <c r="G77" s="112">
        <v>212.28</v>
      </c>
      <c r="H77" s="112">
        <v>38.28</v>
      </c>
      <c r="I77" s="143" t="s">
        <v>79</v>
      </c>
      <c r="J77" s="112">
        <f t="shared" si="8"/>
        <v>174</v>
      </c>
      <c r="K77" s="151" t="s">
        <v>222</v>
      </c>
      <c r="L77" s="108">
        <v>2020</v>
      </c>
      <c r="M77" s="108">
        <v>1677</v>
      </c>
      <c r="N77" s="109" t="s">
        <v>184</v>
      </c>
      <c r="O77" s="111" t="s">
        <v>217</v>
      </c>
      <c r="P77" s="109" t="s">
        <v>218</v>
      </c>
      <c r="Q77" s="109" t="s">
        <v>218</v>
      </c>
      <c r="R77" s="108">
        <v>5</v>
      </c>
      <c r="S77" s="111" t="s">
        <v>219</v>
      </c>
      <c r="T77" s="108">
        <v>1030103</v>
      </c>
      <c r="U77" s="108">
        <v>1130</v>
      </c>
      <c r="V77" s="108">
        <v>10</v>
      </c>
      <c r="W77" s="108">
        <v>1</v>
      </c>
      <c r="X77" s="113">
        <v>2020</v>
      </c>
      <c r="Y77" s="113">
        <v>75</v>
      </c>
      <c r="Z77" s="113">
        <v>0</v>
      </c>
      <c r="AA77" s="114" t="s">
        <v>85</v>
      </c>
      <c r="AB77" s="108">
        <v>397</v>
      </c>
      <c r="AC77" s="109" t="s">
        <v>85</v>
      </c>
      <c r="AD77" s="152" t="s">
        <v>331</v>
      </c>
      <c r="AE77" s="152" t="s">
        <v>87</v>
      </c>
      <c r="AF77" s="153">
        <f t="shared" si="9"/>
        <v>-7</v>
      </c>
      <c r="AG77" s="154">
        <f t="shared" si="10"/>
        <v>174</v>
      </c>
      <c r="AH77" s="155">
        <f t="shared" si="11"/>
        <v>-1218</v>
      </c>
      <c r="AI77" s="156"/>
    </row>
    <row r="78" spans="1:35" ht="15">
      <c r="A78" s="108">
        <v>2020</v>
      </c>
      <c r="B78" s="108">
        <v>157</v>
      </c>
      <c r="C78" s="109" t="s">
        <v>315</v>
      </c>
      <c r="D78" s="150" t="s">
        <v>332</v>
      </c>
      <c r="E78" s="109" t="s">
        <v>333</v>
      </c>
      <c r="F78" s="111" t="s">
        <v>334</v>
      </c>
      <c r="G78" s="112">
        <v>208.97</v>
      </c>
      <c r="H78" s="112">
        <v>37.68</v>
      </c>
      <c r="I78" s="143" t="s">
        <v>79</v>
      </c>
      <c r="J78" s="112">
        <f t="shared" si="8"/>
        <v>171.29</v>
      </c>
      <c r="K78" s="151" t="s">
        <v>335</v>
      </c>
      <c r="L78" s="108">
        <v>2020</v>
      </c>
      <c r="M78" s="108">
        <v>1764</v>
      </c>
      <c r="N78" s="109" t="s">
        <v>336</v>
      </c>
      <c r="O78" s="111" t="s">
        <v>228</v>
      </c>
      <c r="P78" s="109" t="s">
        <v>229</v>
      </c>
      <c r="Q78" s="109" t="s">
        <v>229</v>
      </c>
      <c r="R78" s="108">
        <v>6</v>
      </c>
      <c r="S78" s="111" t="s">
        <v>84</v>
      </c>
      <c r="T78" s="108">
        <v>1010202</v>
      </c>
      <c r="U78" s="108">
        <v>130</v>
      </c>
      <c r="V78" s="108">
        <v>5</v>
      </c>
      <c r="W78" s="108">
        <v>1</v>
      </c>
      <c r="X78" s="113">
        <v>2020</v>
      </c>
      <c r="Y78" s="113">
        <v>205</v>
      </c>
      <c r="Z78" s="113">
        <v>0</v>
      </c>
      <c r="AA78" s="114" t="s">
        <v>85</v>
      </c>
      <c r="AB78" s="108">
        <v>418</v>
      </c>
      <c r="AC78" s="109" t="s">
        <v>85</v>
      </c>
      <c r="AD78" s="152" t="s">
        <v>337</v>
      </c>
      <c r="AE78" s="152" t="s">
        <v>87</v>
      </c>
      <c r="AF78" s="153">
        <f t="shared" si="9"/>
        <v>-12</v>
      </c>
      <c r="AG78" s="154">
        <f t="shared" si="10"/>
        <v>171.29</v>
      </c>
      <c r="AH78" s="155">
        <f t="shared" si="11"/>
        <v>-2055.48</v>
      </c>
      <c r="AI78" s="156"/>
    </row>
    <row r="79" spans="1:35" ht="15">
      <c r="A79" s="108">
        <v>2020</v>
      </c>
      <c r="B79" s="108">
        <v>158</v>
      </c>
      <c r="C79" s="109" t="s">
        <v>315</v>
      </c>
      <c r="D79" s="150" t="s">
        <v>338</v>
      </c>
      <c r="E79" s="109" t="s">
        <v>175</v>
      </c>
      <c r="F79" s="111" t="s">
        <v>339</v>
      </c>
      <c r="G79" s="112">
        <v>1085.31</v>
      </c>
      <c r="H79" s="112">
        <v>187.6</v>
      </c>
      <c r="I79" s="143" t="s">
        <v>79</v>
      </c>
      <c r="J79" s="112">
        <f t="shared" si="8"/>
        <v>897.7099999999999</v>
      </c>
      <c r="K79" s="151" t="s">
        <v>340</v>
      </c>
      <c r="L79" s="108">
        <v>2020</v>
      </c>
      <c r="M79" s="108">
        <v>1710</v>
      </c>
      <c r="N79" s="109" t="s">
        <v>341</v>
      </c>
      <c r="O79" s="111" t="s">
        <v>342</v>
      </c>
      <c r="P79" s="109" t="s">
        <v>343</v>
      </c>
      <c r="Q79" s="109" t="s">
        <v>343</v>
      </c>
      <c r="R79" s="108">
        <v>6</v>
      </c>
      <c r="S79" s="111" t="s">
        <v>84</v>
      </c>
      <c r="T79" s="108">
        <v>1040503</v>
      </c>
      <c r="U79" s="108">
        <v>1900</v>
      </c>
      <c r="V79" s="108">
        <v>5</v>
      </c>
      <c r="W79" s="108">
        <v>1</v>
      </c>
      <c r="X79" s="113">
        <v>2020</v>
      </c>
      <c r="Y79" s="113">
        <v>177</v>
      </c>
      <c r="Z79" s="113">
        <v>0</v>
      </c>
      <c r="AA79" s="114" t="s">
        <v>85</v>
      </c>
      <c r="AB79" s="108">
        <v>423</v>
      </c>
      <c r="AC79" s="109" t="s">
        <v>85</v>
      </c>
      <c r="AD79" s="152" t="s">
        <v>344</v>
      </c>
      <c r="AE79" s="152" t="s">
        <v>87</v>
      </c>
      <c r="AF79" s="153">
        <f t="shared" si="9"/>
        <v>-8</v>
      </c>
      <c r="AG79" s="154">
        <f t="shared" si="10"/>
        <v>897.7099999999999</v>
      </c>
      <c r="AH79" s="155">
        <f t="shared" si="11"/>
        <v>-7181.679999999999</v>
      </c>
      <c r="AI79" s="156"/>
    </row>
    <row r="80" spans="1:35" ht="15">
      <c r="A80" s="108">
        <v>2020</v>
      </c>
      <c r="B80" s="108">
        <v>159</v>
      </c>
      <c r="C80" s="109" t="s">
        <v>315</v>
      </c>
      <c r="D80" s="150" t="s">
        <v>345</v>
      </c>
      <c r="E80" s="109" t="s">
        <v>86</v>
      </c>
      <c r="F80" s="111" t="s">
        <v>346</v>
      </c>
      <c r="G80" s="112">
        <v>4218.77</v>
      </c>
      <c r="H80" s="112">
        <v>760.76</v>
      </c>
      <c r="I80" s="143" t="s">
        <v>79</v>
      </c>
      <c r="J80" s="112">
        <f t="shared" si="8"/>
        <v>3458.01</v>
      </c>
      <c r="K80" s="151" t="s">
        <v>80</v>
      </c>
      <c r="L80" s="108">
        <v>2020</v>
      </c>
      <c r="M80" s="108">
        <v>1599</v>
      </c>
      <c r="N80" s="109" t="s">
        <v>347</v>
      </c>
      <c r="O80" s="111" t="s">
        <v>348</v>
      </c>
      <c r="P80" s="109" t="s">
        <v>349</v>
      </c>
      <c r="Q80" s="109" t="s">
        <v>349</v>
      </c>
      <c r="R80" s="108">
        <v>6</v>
      </c>
      <c r="S80" s="111" t="s">
        <v>84</v>
      </c>
      <c r="T80" s="108">
        <v>1080203</v>
      </c>
      <c r="U80" s="108">
        <v>2890</v>
      </c>
      <c r="V80" s="108">
        <v>5</v>
      </c>
      <c r="W80" s="108">
        <v>1</v>
      </c>
      <c r="X80" s="113">
        <v>2018</v>
      </c>
      <c r="Y80" s="113">
        <v>516</v>
      </c>
      <c r="Z80" s="113">
        <v>0</v>
      </c>
      <c r="AA80" s="114" t="s">
        <v>323</v>
      </c>
      <c r="AB80" s="108">
        <v>442</v>
      </c>
      <c r="AC80" s="109" t="s">
        <v>323</v>
      </c>
      <c r="AD80" s="152" t="s">
        <v>350</v>
      </c>
      <c r="AE80" s="152" t="s">
        <v>323</v>
      </c>
      <c r="AF80" s="153">
        <f t="shared" si="9"/>
        <v>12</v>
      </c>
      <c r="AG80" s="154">
        <f t="shared" si="10"/>
        <v>3458.01</v>
      </c>
      <c r="AH80" s="155">
        <f t="shared" si="11"/>
        <v>41496.12</v>
      </c>
      <c r="AI80" s="156"/>
    </row>
    <row r="81" spans="1:35" ht="15">
      <c r="A81" s="108">
        <v>2020</v>
      </c>
      <c r="B81" s="108">
        <v>159</v>
      </c>
      <c r="C81" s="109" t="s">
        <v>315</v>
      </c>
      <c r="D81" s="150" t="s">
        <v>345</v>
      </c>
      <c r="E81" s="109" t="s">
        <v>86</v>
      </c>
      <c r="F81" s="111" t="s">
        <v>351</v>
      </c>
      <c r="G81" s="112">
        <v>25247.89</v>
      </c>
      <c r="H81" s="112">
        <v>4552.9</v>
      </c>
      <c r="I81" s="143" t="s">
        <v>79</v>
      </c>
      <c r="J81" s="112">
        <f t="shared" si="8"/>
        <v>20694.989999999998</v>
      </c>
      <c r="K81" s="151" t="s">
        <v>80</v>
      </c>
      <c r="L81" s="108">
        <v>2020</v>
      </c>
      <c r="M81" s="108">
        <v>1599</v>
      </c>
      <c r="N81" s="109" t="s">
        <v>347</v>
      </c>
      <c r="O81" s="111" t="s">
        <v>348</v>
      </c>
      <c r="P81" s="109" t="s">
        <v>349</v>
      </c>
      <c r="Q81" s="109" t="s">
        <v>349</v>
      </c>
      <c r="R81" s="108">
        <v>6</v>
      </c>
      <c r="S81" s="111" t="s">
        <v>84</v>
      </c>
      <c r="T81" s="108">
        <v>1080203</v>
      </c>
      <c r="U81" s="108">
        <v>2890</v>
      </c>
      <c r="V81" s="108">
        <v>5</v>
      </c>
      <c r="W81" s="108">
        <v>1</v>
      </c>
      <c r="X81" s="113">
        <v>2019</v>
      </c>
      <c r="Y81" s="113">
        <v>581</v>
      </c>
      <c r="Z81" s="113">
        <v>0</v>
      </c>
      <c r="AA81" s="114" t="s">
        <v>323</v>
      </c>
      <c r="AB81" s="108">
        <v>443</v>
      </c>
      <c r="AC81" s="109" t="s">
        <v>323</v>
      </c>
      <c r="AD81" s="152" t="s">
        <v>350</v>
      </c>
      <c r="AE81" s="152" t="s">
        <v>323</v>
      </c>
      <c r="AF81" s="153">
        <f t="shared" si="9"/>
        <v>12</v>
      </c>
      <c r="AG81" s="154">
        <f t="shared" si="10"/>
        <v>20694.989999999998</v>
      </c>
      <c r="AH81" s="155">
        <f t="shared" si="11"/>
        <v>248339.87999999998</v>
      </c>
      <c r="AI81" s="156"/>
    </row>
    <row r="82" spans="1:35" ht="15">
      <c r="A82" s="108">
        <v>2020</v>
      </c>
      <c r="B82" s="108">
        <v>159</v>
      </c>
      <c r="C82" s="109" t="s">
        <v>315</v>
      </c>
      <c r="D82" s="150" t="s">
        <v>345</v>
      </c>
      <c r="E82" s="109" t="s">
        <v>86</v>
      </c>
      <c r="F82" s="111" t="s">
        <v>346</v>
      </c>
      <c r="G82" s="112">
        <v>2377.07</v>
      </c>
      <c r="H82" s="112">
        <v>428.65</v>
      </c>
      <c r="I82" s="143" t="s">
        <v>79</v>
      </c>
      <c r="J82" s="112">
        <f t="shared" si="8"/>
        <v>1948.42</v>
      </c>
      <c r="K82" s="151" t="s">
        <v>80</v>
      </c>
      <c r="L82" s="108">
        <v>2020</v>
      </c>
      <c r="M82" s="108">
        <v>1599</v>
      </c>
      <c r="N82" s="109" t="s">
        <v>347</v>
      </c>
      <c r="O82" s="111" t="s">
        <v>348</v>
      </c>
      <c r="P82" s="109" t="s">
        <v>349</v>
      </c>
      <c r="Q82" s="109" t="s">
        <v>349</v>
      </c>
      <c r="R82" s="108">
        <v>6</v>
      </c>
      <c r="S82" s="111" t="s">
        <v>84</v>
      </c>
      <c r="T82" s="108">
        <v>1080203</v>
      </c>
      <c r="U82" s="108">
        <v>2890</v>
      </c>
      <c r="V82" s="108">
        <v>5</v>
      </c>
      <c r="W82" s="108">
        <v>1</v>
      </c>
      <c r="X82" s="113">
        <v>2020</v>
      </c>
      <c r="Y82" s="113">
        <v>89</v>
      </c>
      <c r="Z82" s="113">
        <v>0</v>
      </c>
      <c r="AA82" s="114" t="s">
        <v>323</v>
      </c>
      <c r="AB82" s="108">
        <v>441</v>
      </c>
      <c r="AC82" s="109" t="s">
        <v>323</v>
      </c>
      <c r="AD82" s="152" t="s">
        <v>350</v>
      </c>
      <c r="AE82" s="152" t="s">
        <v>323</v>
      </c>
      <c r="AF82" s="153">
        <f t="shared" si="9"/>
        <v>12</v>
      </c>
      <c r="AG82" s="154">
        <f t="shared" si="10"/>
        <v>1948.42</v>
      </c>
      <c r="AH82" s="155">
        <f t="shared" si="11"/>
        <v>23381.04</v>
      </c>
      <c r="AI82" s="156"/>
    </row>
    <row r="83" spans="1:35" ht="15">
      <c r="A83" s="108">
        <v>2020</v>
      </c>
      <c r="B83" s="108">
        <v>160</v>
      </c>
      <c r="C83" s="109" t="s">
        <v>315</v>
      </c>
      <c r="D83" s="150" t="s">
        <v>352</v>
      </c>
      <c r="E83" s="109" t="s">
        <v>336</v>
      </c>
      <c r="F83" s="111" t="s">
        <v>353</v>
      </c>
      <c r="G83" s="112">
        <v>866.5</v>
      </c>
      <c r="H83" s="112">
        <v>0</v>
      </c>
      <c r="I83" s="143" t="s">
        <v>354</v>
      </c>
      <c r="J83" s="112">
        <f t="shared" si="8"/>
        <v>866.5</v>
      </c>
      <c r="K83" s="151" t="s">
        <v>355</v>
      </c>
      <c r="L83" s="108">
        <v>2020</v>
      </c>
      <c r="M83" s="108">
        <v>1788</v>
      </c>
      <c r="N83" s="109" t="s">
        <v>95</v>
      </c>
      <c r="O83" s="111" t="s">
        <v>356</v>
      </c>
      <c r="P83" s="109" t="s">
        <v>357</v>
      </c>
      <c r="Q83" s="109" t="s">
        <v>358</v>
      </c>
      <c r="R83" s="108">
        <v>5</v>
      </c>
      <c r="S83" s="111" t="s">
        <v>219</v>
      </c>
      <c r="T83" s="108">
        <v>1030103</v>
      </c>
      <c r="U83" s="108">
        <v>1130</v>
      </c>
      <c r="V83" s="108">
        <v>10</v>
      </c>
      <c r="W83" s="108">
        <v>3</v>
      </c>
      <c r="X83" s="113">
        <v>2020</v>
      </c>
      <c r="Y83" s="113">
        <v>81</v>
      </c>
      <c r="Z83" s="113">
        <v>0</v>
      </c>
      <c r="AA83" s="114" t="s">
        <v>85</v>
      </c>
      <c r="AB83" s="108">
        <v>398</v>
      </c>
      <c r="AC83" s="109" t="s">
        <v>85</v>
      </c>
      <c r="AD83" s="152" t="s">
        <v>359</v>
      </c>
      <c r="AE83" s="152" t="s">
        <v>87</v>
      </c>
      <c r="AF83" s="153">
        <f t="shared" si="9"/>
        <v>-13</v>
      </c>
      <c r="AG83" s="154">
        <f t="shared" si="10"/>
        <v>866.5</v>
      </c>
      <c r="AH83" s="155">
        <f t="shared" si="11"/>
        <v>-11264.5</v>
      </c>
      <c r="AI83" s="156"/>
    </row>
    <row r="84" spans="1:35" ht="15">
      <c r="A84" s="108">
        <v>2020</v>
      </c>
      <c r="B84" s="108">
        <v>161</v>
      </c>
      <c r="C84" s="109" t="s">
        <v>315</v>
      </c>
      <c r="D84" s="150" t="s">
        <v>360</v>
      </c>
      <c r="E84" s="109" t="s">
        <v>175</v>
      </c>
      <c r="F84" s="111" t="s">
        <v>361</v>
      </c>
      <c r="G84" s="112">
        <v>2991.12</v>
      </c>
      <c r="H84" s="112">
        <v>271.92</v>
      </c>
      <c r="I84" s="143" t="s">
        <v>79</v>
      </c>
      <c r="J84" s="112">
        <f t="shared" si="8"/>
        <v>2719.2</v>
      </c>
      <c r="K84" s="151" t="s">
        <v>282</v>
      </c>
      <c r="L84" s="108">
        <v>2020</v>
      </c>
      <c r="M84" s="108">
        <v>1808</v>
      </c>
      <c r="N84" s="109" t="s">
        <v>95</v>
      </c>
      <c r="O84" s="111" t="s">
        <v>284</v>
      </c>
      <c r="P84" s="109" t="s">
        <v>285</v>
      </c>
      <c r="Q84" s="109" t="s">
        <v>285</v>
      </c>
      <c r="R84" s="108">
        <v>6</v>
      </c>
      <c r="S84" s="111" t="s">
        <v>84</v>
      </c>
      <c r="T84" s="108">
        <v>1090503</v>
      </c>
      <c r="U84" s="108">
        <v>3550</v>
      </c>
      <c r="V84" s="108">
        <v>5</v>
      </c>
      <c r="W84" s="108">
        <v>2</v>
      </c>
      <c r="X84" s="113">
        <v>2020</v>
      </c>
      <c r="Y84" s="113">
        <v>138</v>
      </c>
      <c r="Z84" s="113">
        <v>0</v>
      </c>
      <c r="AA84" s="114" t="s">
        <v>323</v>
      </c>
      <c r="AB84" s="108">
        <v>433</v>
      </c>
      <c r="AC84" s="109" t="s">
        <v>323</v>
      </c>
      <c r="AD84" s="152" t="s">
        <v>323</v>
      </c>
      <c r="AE84" s="152" t="s">
        <v>323</v>
      </c>
      <c r="AF84" s="153">
        <f t="shared" si="9"/>
        <v>0</v>
      </c>
      <c r="AG84" s="154">
        <f t="shared" si="10"/>
        <v>2719.2</v>
      </c>
      <c r="AH84" s="155">
        <f t="shared" si="11"/>
        <v>0</v>
      </c>
      <c r="AI84" s="156"/>
    </row>
    <row r="85" spans="1:35" ht="15">
      <c r="A85" s="108">
        <v>2020</v>
      </c>
      <c r="B85" s="108">
        <v>162</v>
      </c>
      <c r="C85" s="109" t="s">
        <v>315</v>
      </c>
      <c r="D85" s="150" t="s">
        <v>362</v>
      </c>
      <c r="E85" s="109" t="s">
        <v>97</v>
      </c>
      <c r="F85" s="111" t="s">
        <v>363</v>
      </c>
      <c r="G85" s="112">
        <v>253.76</v>
      </c>
      <c r="H85" s="112">
        <v>45.76</v>
      </c>
      <c r="I85" s="143" t="s">
        <v>79</v>
      </c>
      <c r="J85" s="112">
        <f t="shared" si="8"/>
        <v>208</v>
      </c>
      <c r="K85" s="151" t="s">
        <v>364</v>
      </c>
      <c r="L85" s="108">
        <v>2020</v>
      </c>
      <c r="M85" s="108">
        <v>1843</v>
      </c>
      <c r="N85" s="109" t="s">
        <v>224</v>
      </c>
      <c r="O85" s="111" t="s">
        <v>365</v>
      </c>
      <c r="P85" s="109" t="s">
        <v>366</v>
      </c>
      <c r="Q85" s="109" t="s">
        <v>366</v>
      </c>
      <c r="R85" s="108">
        <v>5</v>
      </c>
      <c r="S85" s="111" t="s">
        <v>219</v>
      </c>
      <c r="T85" s="108">
        <v>1030102</v>
      </c>
      <c r="U85" s="108">
        <v>1120</v>
      </c>
      <c r="V85" s="108">
        <v>5</v>
      </c>
      <c r="W85" s="108">
        <v>3</v>
      </c>
      <c r="X85" s="113">
        <v>2020</v>
      </c>
      <c r="Y85" s="113">
        <v>90</v>
      </c>
      <c r="Z85" s="113">
        <v>0</v>
      </c>
      <c r="AA85" s="114" t="s">
        <v>85</v>
      </c>
      <c r="AB85" s="108">
        <v>394</v>
      </c>
      <c r="AC85" s="109" t="s">
        <v>85</v>
      </c>
      <c r="AD85" s="152" t="s">
        <v>367</v>
      </c>
      <c r="AE85" s="152" t="s">
        <v>87</v>
      </c>
      <c r="AF85" s="153">
        <f t="shared" si="9"/>
        <v>-16</v>
      </c>
      <c r="AG85" s="154">
        <f t="shared" si="10"/>
        <v>208</v>
      </c>
      <c r="AH85" s="155">
        <f t="shared" si="11"/>
        <v>-3328</v>
      </c>
      <c r="AI85" s="156"/>
    </row>
    <row r="86" spans="1:35" ht="15">
      <c r="A86" s="108">
        <v>2020</v>
      </c>
      <c r="B86" s="108">
        <v>163</v>
      </c>
      <c r="C86" s="109" t="s">
        <v>315</v>
      </c>
      <c r="D86" s="150" t="s">
        <v>368</v>
      </c>
      <c r="E86" s="109" t="s">
        <v>175</v>
      </c>
      <c r="F86" s="111" t="s">
        <v>369</v>
      </c>
      <c r="G86" s="112">
        <v>124.44</v>
      </c>
      <c r="H86" s="112">
        <v>22.44</v>
      </c>
      <c r="I86" s="143" t="s">
        <v>79</v>
      </c>
      <c r="J86" s="112">
        <f t="shared" si="8"/>
        <v>102</v>
      </c>
      <c r="K86" s="151" t="s">
        <v>213</v>
      </c>
      <c r="L86" s="108">
        <v>2020</v>
      </c>
      <c r="M86" s="108">
        <v>1857</v>
      </c>
      <c r="N86" s="109" t="s">
        <v>370</v>
      </c>
      <c r="O86" s="111" t="s">
        <v>209</v>
      </c>
      <c r="P86" s="109" t="s">
        <v>210</v>
      </c>
      <c r="Q86" s="109" t="s">
        <v>210</v>
      </c>
      <c r="R86" s="108">
        <v>6</v>
      </c>
      <c r="S86" s="111" t="s">
        <v>84</v>
      </c>
      <c r="T86" s="108">
        <v>1010203</v>
      </c>
      <c r="U86" s="108">
        <v>140</v>
      </c>
      <c r="V86" s="108">
        <v>5</v>
      </c>
      <c r="W86" s="108">
        <v>6</v>
      </c>
      <c r="X86" s="113">
        <v>2020</v>
      </c>
      <c r="Y86" s="113">
        <v>385</v>
      </c>
      <c r="Z86" s="113">
        <v>0</v>
      </c>
      <c r="AA86" s="114" t="s">
        <v>85</v>
      </c>
      <c r="AB86" s="108">
        <v>416</v>
      </c>
      <c r="AC86" s="109" t="s">
        <v>85</v>
      </c>
      <c r="AD86" s="152" t="s">
        <v>367</v>
      </c>
      <c r="AE86" s="152" t="s">
        <v>87</v>
      </c>
      <c r="AF86" s="153">
        <f t="shared" si="9"/>
        <v>-16</v>
      </c>
      <c r="AG86" s="154">
        <f t="shared" si="10"/>
        <v>102</v>
      </c>
      <c r="AH86" s="155">
        <f t="shared" si="11"/>
        <v>-1632</v>
      </c>
      <c r="AI86" s="156"/>
    </row>
    <row r="87" spans="1:35" ht="15">
      <c r="A87" s="108">
        <v>2020</v>
      </c>
      <c r="B87" s="108">
        <v>164</v>
      </c>
      <c r="C87" s="109" t="s">
        <v>315</v>
      </c>
      <c r="D87" s="150" t="s">
        <v>371</v>
      </c>
      <c r="E87" s="109" t="s">
        <v>175</v>
      </c>
      <c r="F87" s="111" t="s">
        <v>372</v>
      </c>
      <c r="G87" s="112">
        <v>220.66</v>
      </c>
      <c r="H87" s="112">
        <v>39.79</v>
      </c>
      <c r="I87" s="143" t="s">
        <v>79</v>
      </c>
      <c r="J87" s="112">
        <f t="shared" si="8"/>
        <v>180.87</v>
      </c>
      <c r="K87" s="151" t="s">
        <v>373</v>
      </c>
      <c r="L87" s="108">
        <v>2020</v>
      </c>
      <c r="M87" s="108">
        <v>1818</v>
      </c>
      <c r="N87" s="109" t="s">
        <v>97</v>
      </c>
      <c r="O87" s="111" t="s">
        <v>374</v>
      </c>
      <c r="P87" s="109" t="s">
        <v>80</v>
      </c>
      <c r="Q87" s="109" t="s">
        <v>375</v>
      </c>
      <c r="R87" s="108">
        <v>5</v>
      </c>
      <c r="S87" s="111" t="s">
        <v>219</v>
      </c>
      <c r="T87" s="108">
        <v>1030103</v>
      </c>
      <c r="U87" s="108">
        <v>1130</v>
      </c>
      <c r="V87" s="108">
        <v>10</v>
      </c>
      <c r="W87" s="108">
        <v>1</v>
      </c>
      <c r="X87" s="113">
        <v>2019</v>
      </c>
      <c r="Y87" s="113">
        <v>111</v>
      </c>
      <c r="Z87" s="113">
        <v>0</v>
      </c>
      <c r="AA87" s="114" t="s">
        <v>85</v>
      </c>
      <c r="AB87" s="108">
        <v>392</v>
      </c>
      <c r="AC87" s="109" t="s">
        <v>85</v>
      </c>
      <c r="AD87" s="152" t="s">
        <v>376</v>
      </c>
      <c r="AE87" s="152" t="s">
        <v>87</v>
      </c>
      <c r="AF87" s="153">
        <f t="shared" si="9"/>
        <v>-15</v>
      </c>
      <c r="AG87" s="154">
        <f t="shared" si="10"/>
        <v>180.87</v>
      </c>
      <c r="AH87" s="155">
        <f t="shared" si="11"/>
        <v>-2713.05</v>
      </c>
      <c r="AI87" s="156"/>
    </row>
    <row r="88" spans="1:35" ht="15">
      <c r="A88" s="108">
        <v>2020</v>
      </c>
      <c r="B88" s="108">
        <v>164</v>
      </c>
      <c r="C88" s="109" t="s">
        <v>315</v>
      </c>
      <c r="D88" s="150" t="s">
        <v>371</v>
      </c>
      <c r="E88" s="109" t="s">
        <v>175</v>
      </c>
      <c r="F88" s="111" t="s">
        <v>377</v>
      </c>
      <c r="G88" s="112">
        <v>195.02</v>
      </c>
      <c r="H88" s="112">
        <v>35.17</v>
      </c>
      <c r="I88" s="143" t="s">
        <v>79</v>
      </c>
      <c r="J88" s="112">
        <f t="shared" si="8"/>
        <v>159.85000000000002</v>
      </c>
      <c r="K88" s="151" t="s">
        <v>373</v>
      </c>
      <c r="L88" s="108">
        <v>2020</v>
      </c>
      <c r="M88" s="108">
        <v>1818</v>
      </c>
      <c r="N88" s="109" t="s">
        <v>97</v>
      </c>
      <c r="O88" s="111" t="s">
        <v>374</v>
      </c>
      <c r="P88" s="109" t="s">
        <v>80</v>
      </c>
      <c r="Q88" s="109" t="s">
        <v>375</v>
      </c>
      <c r="R88" s="108">
        <v>5</v>
      </c>
      <c r="S88" s="111" t="s">
        <v>219</v>
      </c>
      <c r="T88" s="108">
        <v>1030103</v>
      </c>
      <c r="U88" s="108">
        <v>1130</v>
      </c>
      <c r="V88" s="108">
        <v>10</v>
      </c>
      <c r="W88" s="108">
        <v>1</v>
      </c>
      <c r="X88" s="113">
        <v>2020</v>
      </c>
      <c r="Y88" s="113">
        <v>188</v>
      </c>
      <c r="Z88" s="113">
        <v>0</v>
      </c>
      <c r="AA88" s="114" t="s">
        <v>85</v>
      </c>
      <c r="AB88" s="108">
        <v>393</v>
      </c>
      <c r="AC88" s="109" t="s">
        <v>85</v>
      </c>
      <c r="AD88" s="152" t="s">
        <v>376</v>
      </c>
      <c r="AE88" s="152" t="s">
        <v>87</v>
      </c>
      <c r="AF88" s="153">
        <f t="shared" si="9"/>
        <v>-15</v>
      </c>
      <c r="AG88" s="154">
        <f t="shared" si="10"/>
        <v>159.85000000000002</v>
      </c>
      <c r="AH88" s="155">
        <f t="shared" si="11"/>
        <v>-2397.7500000000005</v>
      </c>
      <c r="AI88" s="156"/>
    </row>
    <row r="89" spans="1:35" ht="15">
      <c r="A89" s="108">
        <v>2020</v>
      </c>
      <c r="B89" s="108">
        <v>166</v>
      </c>
      <c r="C89" s="109" t="s">
        <v>85</v>
      </c>
      <c r="D89" s="150" t="s">
        <v>378</v>
      </c>
      <c r="E89" s="109" t="s">
        <v>256</v>
      </c>
      <c r="F89" s="111" t="s">
        <v>379</v>
      </c>
      <c r="G89" s="112">
        <v>835.7</v>
      </c>
      <c r="H89" s="112">
        <v>150.7</v>
      </c>
      <c r="I89" s="143" t="s">
        <v>79</v>
      </c>
      <c r="J89" s="112">
        <f t="shared" si="8"/>
        <v>685</v>
      </c>
      <c r="K89" s="151" t="s">
        <v>253</v>
      </c>
      <c r="L89" s="108">
        <v>2020</v>
      </c>
      <c r="M89" s="108">
        <v>1974</v>
      </c>
      <c r="N89" s="109" t="s">
        <v>380</v>
      </c>
      <c r="O89" s="111" t="s">
        <v>254</v>
      </c>
      <c r="P89" s="109" t="s">
        <v>255</v>
      </c>
      <c r="Q89" s="109" t="s">
        <v>255</v>
      </c>
      <c r="R89" s="108">
        <v>6</v>
      </c>
      <c r="S89" s="111" t="s">
        <v>84</v>
      </c>
      <c r="T89" s="108">
        <v>1010203</v>
      </c>
      <c r="U89" s="108">
        <v>140</v>
      </c>
      <c r="V89" s="108">
        <v>5</v>
      </c>
      <c r="W89" s="108">
        <v>5</v>
      </c>
      <c r="X89" s="113">
        <v>2020</v>
      </c>
      <c r="Y89" s="113">
        <v>34</v>
      </c>
      <c r="Z89" s="113">
        <v>0</v>
      </c>
      <c r="AA89" s="114" t="s">
        <v>323</v>
      </c>
      <c r="AB89" s="108">
        <v>434</v>
      </c>
      <c r="AC89" s="109" t="s">
        <v>323</v>
      </c>
      <c r="AD89" s="152" t="s">
        <v>381</v>
      </c>
      <c r="AE89" s="152" t="s">
        <v>323</v>
      </c>
      <c r="AF89" s="153">
        <f t="shared" si="9"/>
        <v>-12</v>
      </c>
      <c r="AG89" s="154">
        <f t="shared" si="10"/>
        <v>685</v>
      </c>
      <c r="AH89" s="155">
        <f t="shared" si="11"/>
        <v>-8220</v>
      </c>
      <c r="AI89" s="156"/>
    </row>
    <row r="90" spans="1:35" ht="15">
      <c r="A90" s="108">
        <v>2020</v>
      </c>
      <c r="B90" s="108">
        <v>167</v>
      </c>
      <c r="C90" s="109" t="s">
        <v>85</v>
      </c>
      <c r="D90" s="150" t="s">
        <v>382</v>
      </c>
      <c r="E90" s="109" t="s">
        <v>256</v>
      </c>
      <c r="F90" s="111" t="s">
        <v>383</v>
      </c>
      <c r="G90" s="112">
        <v>260.85</v>
      </c>
      <c r="H90" s="112">
        <v>47.04</v>
      </c>
      <c r="I90" s="143" t="s">
        <v>79</v>
      </c>
      <c r="J90" s="112">
        <f t="shared" si="8"/>
        <v>213.81000000000003</v>
      </c>
      <c r="K90" s="151" t="s">
        <v>253</v>
      </c>
      <c r="L90" s="108">
        <v>2020</v>
      </c>
      <c r="M90" s="108">
        <v>1970</v>
      </c>
      <c r="N90" s="109" t="s">
        <v>380</v>
      </c>
      <c r="O90" s="111" t="s">
        <v>254</v>
      </c>
      <c r="P90" s="109" t="s">
        <v>255</v>
      </c>
      <c r="Q90" s="109" t="s">
        <v>255</v>
      </c>
      <c r="R90" s="108">
        <v>6</v>
      </c>
      <c r="S90" s="111" t="s">
        <v>84</v>
      </c>
      <c r="T90" s="108">
        <v>1060203</v>
      </c>
      <c r="U90" s="108">
        <v>2340</v>
      </c>
      <c r="V90" s="108">
        <v>10</v>
      </c>
      <c r="W90" s="108">
        <v>2</v>
      </c>
      <c r="X90" s="113">
        <v>2020</v>
      </c>
      <c r="Y90" s="113">
        <v>42</v>
      </c>
      <c r="Z90" s="113">
        <v>0</v>
      </c>
      <c r="AA90" s="114" t="s">
        <v>323</v>
      </c>
      <c r="AB90" s="108">
        <v>439</v>
      </c>
      <c r="AC90" s="109" t="s">
        <v>323</v>
      </c>
      <c r="AD90" s="152" t="s">
        <v>381</v>
      </c>
      <c r="AE90" s="152" t="s">
        <v>323</v>
      </c>
      <c r="AF90" s="153">
        <f t="shared" si="9"/>
        <v>-12</v>
      </c>
      <c r="AG90" s="154">
        <f t="shared" si="10"/>
        <v>213.81000000000003</v>
      </c>
      <c r="AH90" s="155">
        <f t="shared" si="11"/>
        <v>-2565.7200000000003</v>
      </c>
      <c r="AI90" s="156"/>
    </row>
    <row r="91" spans="1:35" ht="15">
      <c r="A91" s="108">
        <v>2020</v>
      </c>
      <c r="B91" s="108">
        <v>168</v>
      </c>
      <c r="C91" s="109" t="s">
        <v>85</v>
      </c>
      <c r="D91" s="150" t="s">
        <v>384</v>
      </c>
      <c r="E91" s="109" t="s">
        <v>256</v>
      </c>
      <c r="F91" s="111" t="s">
        <v>385</v>
      </c>
      <c r="G91" s="112">
        <v>381.91</v>
      </c>
      <c r="H91" s="112">
        <v>68.87</v>
      </c>
      <c r="I91" s="143" t="s">
        <v>79</v>
      </c>
      <c r="J91" s="112">
        <f t="shared" si="8"/>
        <v>313.04</v>
      </c>
      <c r="K91" s="151" t="s">
        <v>253</v>
      </c>
      <c r="L91" s="108">
        <v>2020</v>
      </c>
      <c r="M91" s="108">
        <v>1971</v>
      </c>
      <c r="N91" s="109" t="s">
        <v>380</v>
      </c>
      <c r="O91" s="111" t="s">
        <v>254</v>
      </c>
      <c r="P91" s="109" t="s">
        <v>255</v>
      </c>
      <c r="Q91" s="109" t="s">
        <v>255</v>
      </c>
      <c r="R91" s="108">
        <v>6</v>
      </c>
      <c r="S91" s="111" t="s">
        <v>84</v>
      </c>
      <c r="T91" s="108">
        <v>1060203</v>
      </c>
      <c r="U91" s="108">
        <v>2340</v>
      </c>
      <c r="V91" s="108">
        <v>5</v>
      </c>
      <c r="W91" s="108">
        <v>2</v>
      </c>
      <c r="X91" s="113">
        <v>2020</v>
      </c>
      <c r="Y91" s="113">
        <v>41</v>
      </c>
      <c r="Z91" s="113">
        <v>0</v>
      </c>
      <c r="AA91" s="114" t="s">
        <v>323</v>
      </c>
      <c r="AB91" s="108">
        <v>438</v>
      </c>
      <c r="AC91" s="109" t="s">
        <v>323</v>
      </c>
      <c r="AD91" s="152" t="s">
        <v>381</v>
      </c>
      <c r="AE91" s="152" t="s">
        <v>323</v>
      </c>
      <c r="AF91" s="153">
        <f t="shared" si="9"/>
        <v>-12</v>
      </c>
      <c r="AG91" s="154">
        <f t="shared" si="10"/>
        <v>313.04</v>
      </c>
      <c r="AH91" s="155">
        <f t="shared" si="11"/>
        <v>-3756.4800000000005</v>
      </c>
      <c r="AI91" s="156"/>
    </row>
    <row r="92" spans="1:35" ht="15">
      <c r="A92" s="108">
        <v>2020</v>
      </c>
      <c r="B92" s="108">
        <v>169</v>
      </c>
      <c r="C92" s="109" t="s">
        <v>85</v>
      </c>
      <c r="D92" s="150" t="s">
        <v>386</v>
      </c>
      <c r="E92" s="109" t="s">
        <v>256</v>
      </c>
      <c r="F92" s="111" t="s">
        <v>387</v>
      </c>
      <c r="G92" s="112">
        <v>240.13</v>
      </c>
      <c r="H92" s="112">
        <v>43.3</v>
      </c>
      <c r="I92" s="143" t="s">
        <v>79</v>
      </c>
      <c r="J92" s="112">
        <f t="shared" si="8"/>
        <v>196.82999999999998</v>
      </c>
      <c r="K92" s="151" t="s">
        <v>253</v>
      </c>
      <c r="L92" s="108">
        <v>2020</v>
      </c>
      <c r="M92" s="108">
        <v>1972</v>
      </c>
      <c r="N92" s="109" t="s">
        <v>380</v>
      </c>
      <c r="O92" s="111" t="s">
        <v>254</v>
      </c>
      <c r="P92" s="109" t="s">
        <v>255</v>
      </c>
      <c r="Q92" s="109" t="s">
        <v>255</v>
      </c>
      <c r="R92" s="108">
        <v>6</v>
      </c>
      <c r="S92" s="111" t="s">
        <v>84</v>
      </c>
      <c r="T92" s="108">
        <v>1010503</v>
      </c>
      <c r="U92" s="108">
        <v>470</v>
      </c>
      <c r="V92" s="108">
        <v>5</v>
      </c>
      <c r="W92" s="108">
        <v>2</v>
      </c>
      <c r="X92" s="113">
        <v>2020</v>
      </c>
      <c r="Y92" s="113">
        <v>38</v>
      </c>
      <c r="Z92" s="113">
        <v>0</v>
      </c>
      <c r="AA92" s="114" t="s">
        <v>323</v>
      </c>
      <c r="AB92" s="108">
        <v>435</v>
      </c>
      <c r="AC92" s="109" t="s">
        <v>323</v>
      </c>
      <c r="AD92" s="152" t="s">
        <v>381</v>
      </c>
      <c r="AE92" s="152" t="s">
        <v>323</v>
      </c>
      <c r="AF92" s="153">
        <f t="shared" si="9"/>
        <v>-12</v>
      </c>
      <c r="AG92" s="154">
        <f t="shared" si="10"/>
        <v>196.82999999999998</v>
      </c>
      <c r="AH92" s="155">
        <f t="shared" si="11"/>
        <v>-2361.96</v>
      </c>
      <c r="AI92" s="156"/>
    </row>
    <row r="93" spans="1:35" ht="15">
      <c r="A93" s="108">
        <v>2020</v>
      </c>
      <c r="B93" s="108">
        <v>170</v>
      </c>
      <c r="C93" s="109" t="s">
        <v>85</v>
      </c>
      <c r="D93" s="150" t="s">
        <v>388</v>
      </c>
      <c r="E93" s="109" t="s">
        <v>256</v>
      </c>
      <c r="F93" s="111" t="s">
        <v>389</v>
      </c>
      <c r="G93" s="112">
        <v>347.32</v>
      </c>
      <c r="H93" s="112">
        <v>62.63</v>
      </c>
      <c r="I93" s="143" t="s">
        <v>79</v>
      </c>
      <c r="J93" s="112">
        <f t="shared" si="8"/>
        <v>284.69</v>
      </c>
      <c r="K93" s="151" t="s">
        <v>253</v>
      </c>
      <c r="L93" s="108">
        <v>2020</v>
      </c>
      <c r="M93" s="108">
        <v>1973</v>
      </c>
      <c r="N93" s="109" t="s">
        <v>380</v>
      </c>
      <c r="O93" s="111" t="s">
        <v>254</v>
      </c>
      <c r="P93" s="109" t="s">
        <v>255</v>
      </c>
      <c r="Q93" s="109" t="s">
        <v>255</v>
      </c>
      <c r="R93" s="108">
        <v>6</v>
      </c>
      <c r="S93" s="111" t="s">
        <v>84</v>
      </c>
      <c r="T93" s="108">
        <v>1040303</v>
      </c>
      <c r="U93" s="108">
        <v>1680</v>
      </c>
      <c r="V93" s="108">
        <v>5</v>
      </c>
      <c r="W93" s="108">
        <v>3</v>
      </c>
      <c r="X93" s="113">
        <v>2020</v>
      </c>
      <c r="Y93" s="113">
        <v>40</v>
      </c>
      <c r="Z93" s="113">
        <v>0</v>
      </c>
      <c r="AA93" s="114" t="s">
        <v>323</v>
      </c>
      <c r="AB93" s="108">
        <v>437</v>
      </c>
      <c r="AC93" s="109" t="s">
        <v>323</v>
      </c>
      <c r="AD93" s="152" t="s">
        <v>381</v>
      </c>
      <c r="AE93" s="152" t="s">
        <v>323</v>
      </c>
      <c r="AF93" s="153">
        <f t="shared" si="9"/>
        <v>-12</v>
      </c>
      <c r="AG93" s="154">
        <f t="shared" si="10"/>
        <v>284.69</v>
      </c>
      <c r="AH93" s="155">
        <f t="shared" si="11"/>
        <v>-3416.2799999999997</v>
      </c>
      <c r="AI93" s="156"/>
    </row>
    <row r="94" spans="1:35" ht="15">
      <c r="A94" s="108">
        <v>2020</v>
      </c>
      <c r="B94" s="108">
        <v>171</v>
      </c>
      <c r="C94" s="109" t="s">
        <v>85</v>
      </c>
      <c r="D94" s="150" t="s">
        <v>390</v>
      </c>
      <c r="E94" s="109" t="s">
        <v>256</v>
      </c>
      <c r="F94" s="111" t="s">
        <v>391</v>
      </c>
      <c r="G94" s="112">
        <v>420.91</v>
      </c>
      <c r="H94" s="112">
        <v>75.9</v>
      </c>
      <c r="I94" s="143" t="s">
        <v>79</v>
      </c>
      <c r="J94" s="112">
        <f t="shared" si="8"/>
        <v>345.01</v>
      </c>
      <c r="K94" s="151" t="s">
        <v>253</v>
      </c>
      <c r="L94" s="108">
        <v>2020</v>
      </c>
      <c r="M94" s="108">
        <v>1975</v>
      </c>
      <c r="N94" s="109" t="s">
        <v>380</v>
      </c>
      <c r="O94" s="111" t="s">
        <v>254</v>
      </c>
      <c r="P94" s="109" t="s">
        <v>255</v>
      </c>
      <c r="Q94" s="109" t="s">
        <v>255</v>
      </c>
      <c r="R94" s="108">
        <v>6</v>
      </c>
      <c r="S94" s="111" t="s">
        <v>84</v>
      </c>
      <c r="T94" s="108">
        <v>1040203</v>
      </c>
      <c r="U94" s="108">
        <v>1570</v>
      </c>
      <c r="V94" s="108">
        <v>5</v>
      </c>
      <c r="W94" s="108">
        <v>3</v>
      </c>
      <c r="X94" s="113">
        <v>2020</v>
      </c>
      <c r="Y94" s="113">
        <v>39</v>
      </c>
      <c r="Z94" s="113">
        <v>0</v>
      </c>
      <c r="AA94" s="114" t="s">
        <v>323</v>
      </c>
      <c r="AB94" s="108">
        <v>436</v>
      </c>
      <c r="AC94" s="109" t="s">
        <v>323</v>
      </c>
      <c r="AD94" s="152" t="s">
        <v>381</v>
      </c>
      <c r="AE94" s="152" t="s">
        <v>323</v>
      </c>
      <c r="AF94" s="153">
        <f t="shared" si="9"/>
        <v>-12</v>
      </c>
      <c r="AG94" s="154">
        <f t="shared" si="10"/>
        <v>345.01</v>
      </c>
      <c r="AH94" s="155">
        <f t="shared" si="11"/>
        <v>-4140.12</v>
      </c>
      <c r="AI94" s="156"/>
    </row>
    <row r="95" spans="1:35" ht="15">
      <c r="A95" s="108">
        <v>2020</v>
      </c>
      <c r="B95" s="108">
        <v>173</v>
      </c>
      <c r="C95" s="109" t="s">
        <v>359</v>
      </c>
      <c r="D95" s="150" t="s">
        <v>392</v>
      </c>
      <c r="E95" s="109" t="s">
        <v>230</v>
      </c>
      <c r="F95" s="111" t="s">
        <v>393</v>
      </c>
      <c r="G95" s="112">
        <v>371.41</v>
      </c>
      <c r="H95" s="112">
        <v>29.37</v>
      </c>
      <c r="I95" s="143" t="s">
        <v>79</v>
      </c>
      <c r="J95" s="112">
        <f t="shared" si="8"/>
        <v>342.04</v>
      </c>
      <c r="K95" s="151" t="s">
        <v>394</v>
      </c>
      <c r="L95" s="108">
        <v>2020</v>
      </c>
      <c r="M95" s="108">
        <v>2000</v>
      </c>
      <c r="N95" s="109" t="s">
        <v>296</v>
      </c>
      <c r="O95" s="111" t="s">
        <v>236</v>
      </c>
      <c r="P95" s="109" t="s">
        <v>237</v>
      </c>
      <c r="Q95" s="109" t="s">
        <v>237</v>
      </c>
      <c r="R95" s="108">
        <v>6</v>
      </c>
      <c r="S95" s="111" t="s">
        <v>84</v>
      </c>
      <c r="T95" s="108">
        <v>1010203</v>
      </c>
      <c r="U95" s="108">
        <v>140</v>
      </c>
      <c r="V95" s="108">
        <v>5</v>
      </c>
      <c r="W95" s="108">
        <v>2</v>
      </c>
      <c r="X95" s="113">
        <v>2020</v>
      </c>
      <c r="Y95" s="113">
        <v>82</v>
      </c>
      <c r="Z95" s="113">
        <v>0</v>
      </c>
      <c r="AA95" s="114" t="s">
        <v>295</v>
      </c>
      <c r="AB95" s="108">
        <v>522</v>
      </c>
      <c r="AC95" s="109" t="s">
        <v>295</v>
      </c>
      <c r="AD95" s="152" t="s">
        <v>295</v>
      </c>
      <c r="AE95" s="152" t="s">
        <v>297</v>
      </c>
      <c r="AF95" s="153">
        <f t="shared" si="9"/>
        <v>3</v>
      </c>
      <c r="AG95" s="154">
        <f t="shared" si="10"/>
        <v>342.04</v>
      </c>
      <c r="AH95" s="155">
        <f t="shared" si="11"/>
        <v>1026.1200000000001</v>
      </c>
      <c r="AI95" s="156"/>
    </row>
    <row r="96" spans="1:35" ht="15">
      <c r="A96" s="108">
        <v>2020</v>
      </c>
      <c r="B96" s="108">
        <v>174</v>
      </c>
      <c r="C96" s="109" t="s">
        <v>359</v>
      </c>
      <c r="D96" s="150" t="s">
        <v>395</v>
      </c>
      <c r="E96" s="109" t="s">
        <v>85</v>
      </c>
      <c r="F96" s="111" t="s">
        <v>396</v>
      </c>
      <c r="G96" s="112">
        <v>96.06</v>
      </c>
      <c r="H96" s="112">
        <v>17.32</v>
      </c>
      <c r="I96" s="143" t="s">
        <v>79</v>
      </c>
      <c r="J96" s="112">
        <f t="shared" si="8"/>
        <v>78.74000000000001</v>
      </c>
      <c r="K96" s="151" t="s">
        <v>397</v>
      </c>
      <c r="L96" s="108">
        <v>2020</v>
      </c>
      <c r="M96" s="108">
        <v>2034</v>
      </c>
      <c r="N96" s="109" t="s">
        <v>87</v>
      </c>
      <c r="O96" s="111" t="s">
        <v>272</v>
      </c>
      <c r="P96" s="109" t="s">
        <v>273</v>
      </c>
      <c r="Q96" s="109" t="s">
        <v>273</v>
      </c>
      <c r="R96" s="108">
        <v>6</v>
      </c>
      <c r="S96" s="111" t="s">
        <v>84</v>
      </c>
      <c r="T96" s="108">
        <v>1010202</v>
      </c>
      <c r="U96" s="108">
        <v>130</v>
      </c>
      <c r="V96" s="108">
        <v>5</v>
      </c>
      <c r="W96" s="108">
        <v>1</v>
      </c>
      <c r="X96" s="113">
        <v>2020</v>
      </c>
      <c r="Y96" s="113">
        <v>194</v>
      </c>
      <c r="Z96" s="113">
        <v>0</v>
      </c>
      <c r="AA96" s="114" t="s">
        <v>323</v>
      </c>
      <c r="AB96" s="108">
        <v>440</v>
      </c>
      <c r="AC96" s="109" t="s">
        <v>323</v>
      </c>
      <c r="AD96" s="152" t="s">
        <v>398</v>
      </c>
      <c r="AE96" s="152" t="s">
        <v>323</v>
      </c>
      <c r="AF96" s="153">
        <f t="shared" si="9"/>
        <v>-15</v>
      </c>
      <c r="AG96" s="154">
        <f t="shared" si="10"/>
        <v>78.74000000000001</v>
      </c>
      <c r="AH96" s="155">
        <f t="shared" si="11"/>
        <v>-1181.1000000000001</v>
      </c>
      <c r="AI96" s="156"/>
    </row>
    <row r="97" spans="1:35" ht="15">
      <c r="A97" s="108">
        <v>2020</v>
      </c>
      <c r="B97" s="108">
        <v>175</v>
      </c>
      <c r="C97" s="109" t="s">
        <v>359</v>
      </c>
      <c r="D97" s="150" t="s">
        <v>399</v>
      </c>
      <c r="E97" s="109" t="s">
        <v>230</v>
      </c>
      <c r="F97" s="111" t="s">
        <v>400</v>
      </c>
      <c r="G97" s="112">
        <v>291.58</v>
      </c>
      <c r="H97" s="112">
        <v>52.58</v>
      </c>
      <c r="I97" s="143" t="s">
        <v>79</v>
      </c>
      <c r="J97" s="112">
        <f t="shared" si="8"/>
        <v>239</v>
      </c>
      <c r="K97" s="151" t="s">
        <v>401</v>
      </c>
      <c r="L97" s="108">
        <v>2020</v>
      </c>
      <c r="M97" s="108">
        <v>2047</v>
      </c>
      <c r="N97" s="109" t="s">
        <v>87</v>
      </c>
      <c r="O97" s="111" t="s">
        <v>402</v>
      </c>
      <c r="P97" s="109" t="s">
        <v>403</v>
      </c>
      <c r="Q97" s="109" t="s">
        <v>403</v>
      </c>
      <c r="R97" s="108">
        <v>2</v>
      </c>
      <c r="S97" s="111" t="s">
        <v>174</v>
      </c>
      <c r="T97" s="108">
        <v>1010203</v>
      </c>
      <c r="U97" s="108">
        <v>140</v>
      </c>
      <c r="V97" s="108">
        <v>5</v>
      </c>
      <c r="W97" s="108">
        <v>12</v>
      </c>
      <c r="X97" s="113">
        <v>2020</v>
      </c>
      <c r="Y97" s="113">
        <v>397</v>
      </c>
      <c r="Z97" s="113">
        <v>0</v>
      </c>
      <c r="AA97" s="114" t="s">
        <v>295</v>
      </c>
      <c r="AB97" s="108">
        <v>523</v>
      </c>
      <c r="AC97" s="109" t="s">
        <v>295</v>
      </c>
      <c r="AD97" s="152" t="s">
        <v>404</v>
      </c>
      <c r="AE97" s="152" t="s">
        <v>297</v>
      </c>
      <c r="AF97" s="153">
        <f t="shared" si="9"/>
        <v>1</v>
      </c>
      <c r="AG97" s="154">
        <f t="shared" si="10"/>
        <v>239</v>
      </c>
      <c r="AH97" s="155">
        <f t="shared" si="11"/>
        <v>239</v>
      </c>
      <c r="AI97" s="156"/>
    </row>
    <row r="98" spans="1:35" ht="15">
      <c r="A98" s="108">
        <v>2020</v>
      </c>
      <c r="B98" s="108">
        <v>176</v>
      </c>
      <c r="C98" s="109" t="s">
        <v>359</v>
      </c>
      <c r="D98" s="150" t="s">
        <v>405</v>
      </c>
      <c r="E98" s="109" t="s">
        <v>406</v>
      </c>
      <c r="F98" s="111" t="s">
        <v>407</v>
      </c>
      <c r="G98" s="112">
        <v>343.2</v>
      </c>
      <c r="H98" s="112">
        <v>31.2</v>
      </c>
      <c r="I98" s="143" t="s">
        <v>79</v>
      </c>
      <c r="J98" s="112">
        <f t="shared" si="8"/>
        <v>312</v>
      </c>
      <c r="K98" s="151" t="s">
        <v>408</v>
      </c>
      <c r="L98" s="108">
        <v>2020</v>
      </c>
      <c r="M98" s="108">
        <v>2093</v>
      </c>
      <c r="N98" s="109" t="s">
        <v>324</v>
      </c>
      <c r="O98" s="111" t="s">
        <v>409</v>
      </c>
      <c r="P98" s="109" t="s">
        <v>410</v>
      </c>
      <c r="Q98" s="109" t="s">
        <v>80</v>
      </c>
      <c r="R98" s="108">
        <v>3</v>
      </c>
      <c r="S98" s="111" t="s">
        <v>294</v>
      </c>
      <c r="T98" s="108">
        <v>1080102</v>
      </c>
      <c r="U98" s="108">
        <v>2770</v>
      </c>
      <c r="V98" s="108">
        <v>15</v>
      </c>
      <c r="W98" s="108">
        <v>1</v>
      </c>
      <c r="X98" s="113">
        <v>2020</v>
      </c>
      <c r="Y98" s="113">
        <v>192</v>
      </c>
      <c r="Z98" s="113">
        <v>0</v>
      </c>
      <c r="AA98" s="114" t="s">
        <v>295</v>
      </c>
      <c r="AB98" s="108">
        <v>528</v>
      </c>
      <c r="AC98" s="109" t="s">
        <v>295</v>
      </c>
      <c r="AD98" s="152" t="s">
        <v>411</v>
      </c>
      <c r="AE98" s="152" t="s">
        <v>297</v>
      </c>
      <c r="AF98" s="153">
        <f t="shared" si="9"/>
        <v>-3</v>
      </c>
      <c r="AG98" s="154">
        <f t="shared" si="10"/>
        <v>312</v>
      </c>
      <c r="AH98" s="155">
        <f t="shared" si="11"/>
        <v>-936</v>
      </c>
      <c r="AI98" s="156"/>
    </row>
    <row r="99" spans="1:35" ht="15">
      <c r="A99" s="108">
        <v>2020</v>
      </c>
      <c r="B99" s="108">
        <v>178</v>
      </c>
      <c r="C99" s="109" t="s">
        <v>359</v>
      </c>
      <c r="D99" s="150" t="s">
        <v>412</v>
      </c>
      <c r="E99" s="109" t="s">
        <v>324</v>
      </c>
      <c r="F99" s="111" t="s">
        <v>413</v>
      </c>
      <c r="G99" s="112">
        <v>13522.32</v>
      </c>
      <c r="H99" s="112">
        <v>1229.3</v>
      </c>
      <c r="I99" s="143" t="s">
        <v>79</v>
      </c>
      <c r="J99" s="112">
        <f t="shared" si="8"/>
        <v>12293.02</v>
      </c>
      <c r="K99" s="151" t="s">
        <v>80</v>
      </c>
      <c r="L99" s="108">
        <v>2020</v>
      </c>
      <c r="M99" s="108">
        <v>2120</v>
      </c>
      <c r="N99" s="109" t="s">
        <v>328</v>
      </c>
      <c r="O99" s="111" t="s">
        <v>82</v>
      </c>
      <c r="P99" s="109" t="s">
        <v>83</v>
      </c>
      <c r="Q99" s="109" t="s">
        <v>83</v>
      </c>
      <c r="R99" s="108">
        <v>6</v>
      </c>
      <c r="S99" s="111" t="s">
        <v>84</v>
      </c>
      <c r="T99" s="108">
        <v>1090503</v>
      </c>
      <c r="U99" s="108">
        <v>3550</v>
      </c>
      <c r="V99" s="108">
        <v>5</v>
      </c>
      <c r="W99" s="108">
        <v>1</v>
      </c>
      <c r="X99" s="113">
        <v>2020</v>
      </c>
      <c r="Y99" s="113">
        <v>68</v>
      </c>
      <c r="Z99" s="113">
        <v>0</v>
      </c>
      <c r="AA99" s="114" t="s">
        <v>295</v>
      </c>
      <c r="AB99" s="108">
        <v>521</v>
      </c>
      <c r="AC99" s="109" t="s">
        <v>295</v>
      </c>
      <c r="AD99" s="152" t="s">
        <v>414</v>
      </c>
      <c r="AE99" s="152" t="s">
        <v>297</v>
      </c>
      <c r="AF99" s="153">
        <f t="shared" si="9"/>
        <v>-4</v>
      </c>
      <c r="AG99" s="154">
        <f t="shared" si="10"/>
        <v>12293.02</v>
      </c>
      <c r="AH99" s="155">
        <f t="shared" si="11"/>
        <v>-49172.08</v>
      </c>
      <c r="AI99" s="156"/>
    </row>
    <row r="100" spans="1:35" ht="15">
      <c r="A100" s="108">
        <v>2020</v>
      </c>
      <c r="B100" s="108">
        <v>179</v>
      </c>
      <c r="C100" s="109" t="s">
        <v>359</v>
      </c>
      <c r="D100" s="150" t="s">
        <v>415</v>
      </c>
      <c r="E100" s="109" t="s">
        <v>328</v>
      </c>
      <c r="F100" s="111" t="s">
        <v>416</v>
      </c>
      <c r="G100" s="112">
        <v>897.88</v>
      </c>
      <c r="H100" s="112">
        <v>161.91</v>
      </c>
      <c r="I100" s="143" t="s">
        <v>79</v>
      </c>
      <c r="J100" s="112">
        <f t="shared" si="8"/>
        <v>735.97</v>
      </c>
      <c r="K100" s="151" t="s">
        <v>179</v>
      </c>
      <c r="L100" s="108">
        <v>2020</v>
      </c>
      <c r="M100" s="108">
        <v>2147</v>
      </c>
      <c r="N100" s="109" t="s">
        <v>344</v>
      </c>
      <c r="O100" s="111" t="s">
        <v>181</v>
      </c>
      <c r="P100" s="109" t="s">
        <v>182</v>
      </c>
      <c r="Q100" s="109" t="s">
        <v>183</v>
      </c>
      <c r="R100" s="108">
        <v>6</v>
      </c>
      <c r="S100" s="111" t="s">
        <v>84</v>
      </c>
      <c r="T100" s="108">
        <v>1080203</v>
      </c>
      <c r="U100" s="108">
        <v>2890</v>
      </c>
      <c r="V100" s="108">
        <v>5</v>
      </c>
      <c r="W100" s="108">
        <v>2</v>
      </c>
      <c r="X100" s="113">
        <v>2020</v>
      </c>
      <c r="Y100" s="113">
        <v>67</v>
      </c>
      <c r="Z100" s="113">
        <v>0</v>
      </c>
      <c r="AA100" s="114" t="s">
        <v>295</v>
      </c>
      <c r="AB100" s="108">
        <v>518</v>
      </c>
      <c r="AC100" s="109" t="s">
        <v>295</v>
      </c>
      <c r="AD100" s="152" t="s">
        <v>417</v>
      </c>
      <c r="AE100" s="152" t="s">
        <v>297</v>
      </c>
      <c r="AF100" s="153">
        <f t="shared" si="9"/>
        <v>-6</v>
      </c>
      <c r="AG100" s="154">
        <f t="shared" si="10"/>
        <v>735.97</v>
      </c>
      <c r="AH100" s="155">
        <f t="shared" si="11"/>
        <v>-4415.82</v>
      </c>
      <c r="AI100" s="156"/>
    </row>
    <row r="101" spans="1:35" ht="15">
      <c r="A101" s="108">
        <v>2020</v>
      </c>
      <c r="B101" s="108">
        <v>180</v>
      </c>
      <c r="C101" s="109" t="s">
        <v>359</v>
      </c>
      <c r="D101" s="150" t="s">
        <v>418</v>
      </c>
      <c r="E101" s="109" t="s">
        <v>85</v>
      </c>
      <c r="F101" s="111" t="s">
        <v>419</v>
      </c>
      <c r="G101" s="112">
        <v>8296</v>
      </c>
      <c r="H101" s="112">
        <v>1496</v>
      </c>
      <c r="I101" s="143" t="s">
        <v>79</v>
      </c>
      <c r="J101" s="112">
        <f t="shared" si="8"/>
        <v>6800</v>
      </c>
      <c r="K101" s="151" t="s">
        <v>420</v>
      </c>
      <c r="L101" s="108">
        <v>2020</v>
      </c>
      <c r="M101" s="108">
        <v>2146</v>
      </c>
      <c r="N101" s="109" t="s">
        <v>344</v>
      </c>
      <c r="O101" s="111" t="s">
        <v>421</v>
      </c>
      <c r="P101" s="109" t="s">
        <v>422</v>
      </c>
      <c r="Q101" s="109" t="s">
        <v>80</v>
      </c>
      <c r="R101" s="108">
        <v>6</v>
      </c>
      <c r="S101" s="111" t="s">
        <v>84</v>
      </c>
      <c r="T101" s="108">
        <v>1040503</v>
      </c>
      <c r="U101" s="108">
        <v>1900</v>
      </c>
      <c r="V101" s="108">
        <v>5</v>
      </c>
      <c r="W101" s="108">
        <v>4</v>
      </c>
      <c r="X101" s="113">
        <v>2020</v>
      </c>
      <c r="Y101" s="113">
        <v>57</v>
      </c>
      <c r="Z101" s="113">
        <v>0</v>
      </c>
      <c r="AA101" s="114" t="s">
        <v>80</v>
      </c>
      <c r="AB101" s="108">
        <v>0</v>
      </c>
      <c r="AC101" s="109" t="s">
        <v>359</v>
      </c>
      <c r="AD101" s="152" t="s">
        <v>417</v>
      </c>
      <c r="AE101" s="152" t="s">
        <v>359</v>
      </c>
      <c r="AF101" s="153">
        <f t="shared" si="9"/>
        <v>-24</v>
      </c>
      <c r="AG101" s="154">
        <f t="shared" si="10"/>
        <v>6800</v>
      </c>
      <c r="AH101" s="155">
        <f t="shared" si="11"/>
        <v>-163200</v>
      </c>
      <c r="AI101" s="156"/>
    </row>
    <row r="102" spans="1:35" ht="15">
      <c r="A102" s="108">
        <v>2020</v>
      </c>
      <c r="B102" s="108">
        <v>181</v>
      </c>
      <c r="C102" s="109" t="s">
        <v>359</v>
      </c>
      <c r="D102" s="150" t="s">
        <v>423</v>
      </c>
      <c r="E102" s="109" t="s">
        <v>85</v>
      </c>
      <c r="F102" s="111" t="s">
        <v>424</v>
      </c>
      <c r="G102" s="112">
        <v>-8296</v>
      </c>
      <c r="H102" s="112">
        <v>-1496</v>
      </c>
      <c r="I102" s="143" t="s">
        <v>79</v>
      </c>
      <c r="J102" s="112">
        <f t="shared" si="8"/>
        <v>-6800</v>
      </c>
      <c r="K102" s="151" t="s">
        <v>420</v>
      </c>
      <c r="L102" s="108">
        <v>2020</v>
      </c>
      <c r="M102" s="108">
        <v>2151</v>
      </c>
      <c r="N102" s="109" t="s">
        <v>344</v>
      </c>
      <c r="O102" s="111" t="s">
        <v>421</v>
      </c>
      <c r="P102" s="109" t="s">
        <v>422</v>
      </c>
      <c r="Q102" s="109" t="s">
        <v>80</v>
      </c>
      <c r="R102" s="108">
        <v>6</v>
      </c>
      <c r="S102" s="111" t="s">
        <v>84</v>
      </c>
      <c r="T102" s="108">
        <v>1040503</v>
      </c>
      <c r="U102" s="108">
        <v>1900</v>
      </c>
      <c r="V102" s="108">
        <v>5</v>
      </c>
      <c r="W102" s="108">
        <v>4</v>
      </c>
      <c r="X102" s="113">
        <v>2020</v>
      </c>
      <c r="Y102" s="113">
        <v>57</v>
      </c>
      <c r="Z102" s="113">
        <v>0</v>
      </c>
      <c r="AA102" s="114" t="s">
        <v>80</v>
      </c>
      <c r="AB102" s="108">
        <v>0</v>
      </c>
      <c r="AC102" s="109" t="s">
        <v>359</v>
      </c>
      <c r="AD102" s="152" t="s">
        <v>417</v>
      </c>
      <c r="AE102" s="152" t="s">
        <v>359</v>
      </c>
      <c r="AF102" s="153">
        <f t="shared" si="9"/>
        <v>-24</v>
      </c>
      <c r="AG102" s="154">
        <f t="shared" si="10"/>
        <v>-6800</v>
      </c>
      <c r="AH102" s="155">
        <f t="shared" si="11"/>
        <v>163200</v>
      </c>
      <c r="AI102" s="156"/>
    </row>
    <row r="103" spans="1:35" ht="15">
      <c r="A103" s="108">
        <v>2020</v>
      </c>
      <c r="B103" s="108">
        <v>186</v>
      </c>
      <c r="C103" s="109" t="s">
        <v>359</v>
      </c>
      <c r="D103" s="150" t="s">
        <v>425</v>
      </c>
      <c r="E103" s="109" t="s">
        <v>328</v>
      </c>
      <c r="F103" s="111" t="s">
        <v>426</v>
      </c>
      <c r="G103" s="112">
        <v>29.28</v>
      </c>
      <c r="H103" s="112">
        <v>5.28</v>
      </c>
      <c r="I103" s="143" t="s">
        <v>79</v>
      </c>
      <c r="J103" s="112">
        <f t="shared" si="8"/>
        <v>24</v>
      </c>
      <c r="K103" s="151" t="s">
        <v>427</v>
      </c>
      <c r="L103" s="108">
        <v>2020</v>
      </c>
      <c r="M103" s="108">
        <v>2145</v>
      </c>
      <c r="N103" s="109" t="s">
        <v>344</v>
      </c>
      <c r="O103" s="111" t="s">
        <v>428</v>
      </c>
      <c r="P103" s="109" t="s">
        <v>429</v>
      </c>
      <c r="Q103" s="109" t="s">
        <v>429</v>
      </c>
      <c r="R103" s="108">
        <v>3</v>
      </c>
      <c r="S103" s="111" t="s">
        <v>294</v>
      </c>
      <c r="T103" s="108">
        <v>1040203</v>
      </c>
      <c r="U103" s="108">
        <v>1570</v>
      </c>
      <c r="V103" s="108">
        <v>5</v>
      </c>
      <c r="W103" s="108">
        <v>5</v>
      </c>
      <c r="X103" s="113">
        <v>2019</v>
      </c>
      <c r="Y103" s="113">
        <v>128</v>
      </c>
      <c r="Z103" s="113">
        <v>0</v>
      </c>
      <c r="AA103" s="114" t="s">
        <v>295</v>
      </c>
      <c r="AB103" s="108">
        <v>532</v>
      </c>
      <c r="AC103" s="109" t="s">
        <v>295</v>
      </c>
      <c r="AD103" s="152" t="s">
        <v>430</v>
      </c>
      <c r="AE103" s="152" t="s">
        <v>297</v>
      </c>
      <c r="AF103" s="153">
        <f t="shared" si="9"/>
        <v>-5</v>
      </c>
      <c r="AG103" s="154">
        <f t="shared" si="10"/>
        <v>24</v>
      </c>
      <c r="AH103" s="155">
        <f t="shared" si="11"/>
        <v>-120</v>
      </c>
      <c r="AI103" s="156"/>
    </row>
    <row r="104" spans="1:35" ht="15">
      <c r="A104" s="108">
        <v>2020</v>
      </c>
      <c r="B104" s="108">
        <v>186</v>
      </c>
      <c r="C104" s="109" t="s">
        <v>359</v>
      </c>
      <c r="D104" s="150" t="s">
        <v>425</v>
      </c>
      <c r="E104" s="109" t="s">
        <v>328</v>
      </c>
      <c r="F104" s="111" t="s">
        <v>426</v>
      </c>
      <c r="G104" s="112">
        <v>29.28</v>
      </c>
      <c r="H104" s="112">
        <v>5.28</v>
      </c>
      <c r="I104" s="143" t="s">
        <v>79</v>
      </c>
      <c r="J104" s="112">
        <f aca="true" t="shared" si="12" ref="J104:J135">IF(I104="SI",G104-H104,G104)</f>
        <v>24</v>
      </c>
      <c r="K104" s="151" t="s">
        <v>427</v>
      </c>
      <c r="L104" s="108">
        <v>2020</v>
      </c>
      <c r="M104" s="108">
        <v>2145</v>
      </c>
      <c r="N104" s="109" t="s">
        <v>344</v>
      </c>
      <c r="O104" s="111" t="s">
        <v>428</v>
      </c>
      <c r="P104" s="109" t="s">
        <v>429</v>
      </c>
      <c r="Q104" s="109" t="s">
        <v>429</v>
      </c>
      <c r="R104" s="108">
        <v>3</v>
      </c>
      <c r="S104" s="111" t="s">
        <v>294</v>
      </c>
      <c r="T104" s="108">
        <v>1010203</v>
      </c>
      <c r="U104" s="108">
        <v>140</v>
      </c>
      <c r="V104" s="108">
        <v>5</v>
      </c>
      <c r="W104" s="108">
        <v>9</v>
      </c>
      <c r="X104" s="113">
        <v>2019</v>
      </c>
      <c r="Y104" s="113">
        <v>129</v>
      </c>
      <c r="Z104" s="113">
        <v>0</v>
      </c>
      <c r="AA104" s="114" t="s">
        <v>295</v>
      </c>
      <c r="AB104" s="108">
        <v>530</v>
      </c>
      <c r="AC104" s="109" t="s">
        <v>295</v>
      </c>
      <c r="AD104" s="152" t="s">
        <v>430</v>
      </c>
      <c r="AE104" s="152" t="s">
        <v>297</v>
      </c>
      <c r="AF104" s="153">
        <f aca="true" t="shared" si="13" ref="AF104:AF135">AE104-AD104</f>
        <v>-5</v>
      </c>
      <c r="AG104" s="154">
        <f aca="true" t="shared" si="14" ref="AG104:AG126">IF(AI104="SI",0,J104)</f>
        <v>24</v>
      </c>
      <c r="AH104" s="155">
        <f aca="true" t="shared" si="15" ref="AH104:AH135">AG104*AF104</f>
        <v>-120</v>
      </c>
      <c r="AI104" s="156"/>
    </row>
    <row r="105" spans="1:35" ht="15">
      <c r="A105" s="108">
        <v>2020</v>
      </c>
      <c r="B105" s="108">
        <v>186</v>
      </c>
      <c r="C105" s="109" t="s">
        <v>359</v>
      </c>
      <c r="D105" s="150" t="s">
        <v>425</v>
      </c>
      <c r="E105" s="109" t="s">
        <v>328</v>
      </c>
      <c r="F105" s="111" t="s">
        <v>426</v>
      </c>
      <c r="G105" s="112">
        <v>34.16</v>
      </c>
      <c r="H105" s="112">
        <v>6.16</v>
      </c>
      <c r="I105" s="143" t="s">
        <v>79</v>
      </c>
      <c r="J105" s="112">
        <f t="shared" si="12"/>
        <v>27.999999999999996</v>
      </c>
      <c r="K105" s="151" t="s">
        <v>427</v>
      </c>
      <c r="L105" s="108">
        <v>2020</v>
      </c>
      <c r="M105" s="108">
        <v>2145</v>
      </c>
      <c r="N105" s="109" t="s">
        <v>344</v>
      </c>
      <c r="O105" s="111" t="s">
        <v>428</v>
      </c>
      <c r="P105" s="109" t="s">
        <v>429</v>
      </c>
      <c r="Q105" s="109" t="s">
        <v>429</v>
      </c>
      <c r="R105" s="108">
        <v>3</v>
      </c>
      <c r="S105" s="111" t="s">
        <v>294</v>
      </c>
      <c r="T105" s="108">
        <v>1060203</v>
      </c>
      <c r="U105" s="108">
        <v>2340</v>
      </c>
      <c r="V105" s="108">
        <v>10</v>
      </c>
      <c r="W105" s="108">
        <v>4</v>
      </c>
      <c r="X105" s="113">
        <v>2019</v>
      </c>
      <c r="Y105" s="113">
        <v>130</v>
      </c>
      <c r="Z105" s="113">
        <v>0</v>
      </c>
      <c r="AA105" s="114" t="s">
        <v>295</v>
      </c>
      <c r="AB105" s="108">
        <v>536</v>
      </c>
      <c r="AC105" s="109" t="s">
        <v>295</v>
      </c>
      <c r="AD105" s="152" t="s">
        <v>430</v>
      </c>
      <c r="AE105" s="152" t="s">
        <v>297</v>
      </c>
      <c r="AF105" s="153">
        <f t="shared" si="13"/>
        <v>-5</v>
      </c>
      <c r="AG105" s="154">
        <f t="shared" si="14"/>
        <v>27.999999999999996</v>
      </c>
      <c r="AH105" s="155">
        <f t="shared" si="15"/>
        <v>-139.99999999999997</v>
      </c>
      <c r="AI105" s="156"/>
    </row>
    <row r="106" spans="1:35" ht="15">
      <c r="A106" s="108">
        <v>2020</v>
      </c>
      <c r="B106" s="108">
        <v>186</v>
      </c>
      <c r="C106" s="109" t="s">
        <v>359</v>
      </c>
      <c r="D106" s="150" t="s">
        <v>425</v>
      </c>
      <c r="E106" s="109" t="s">
        <v>328</v>
      </c>
      <c r="F106" s="111" t="s">
        <v>426</v>
      </c>
      <c r="G106" s="112">
        <v>24.4</v>
      </c>
      <c r="H106" s="112">
        <v>4.4</v>
      </c>
      <c r="I106" s="143" t="s">
        <v>79</v>
      </c>
      <c r="J106" s="112">
        <f t="shared" si="12"/>
        <v>20</v>
      </c>
      <c r="K106" s="151" t="s">
        <v>427</v>
      </c>
      <c r="L106" s="108">
        <v>2020</v>
      </c>
      <c r="M106" s="108">
        <v>2145</v>
      </c>
      <c r="N106" s="109" t="s">
        <v>344</v>
      </c>
      <c r="O106" s="111" t="s">
        <v>428</v>
      </c>
      <c r="P106" s="109" t="s">
        <v>429</v>
      </c>
      <c r="Q106" s="109" t="s">
        <v>429</v>
      </c>
      <c r="R106" s="108">
        <v>3</v>
      </c>
      <c r="S106" s="111" t="s">
        <v>294</v>
      </c>
      <c r="T106" s="108">
        <v>1060203</v>
      </c>
      <c r="U106" s="108">
        <v>2340</v>
      </c>
      <c r="V106" s="108">
        <v>5</v>
      </c>
      <c r="W106" s="108">
        <v>4</v>
      </c>
      <c r="X106" s="113">
        <v>2019</v>
      </c>
      <c r="Y106" s="113">
        <v>131</v>
      </c>
      <c r="Z106" s="113">
        <v>0</v>
      </c>
      <c r="AA106" s="114" t="s">
        <v>295</v>
      </c>
      <c r="AB106" s="108">
        <v>535</v>
      </c>
      <c r="AC106" s="109" t="s">
        <v>295</v>
      </c>
      <c r="AD106" s="152" t="s">
        <v>430</v>
      </c>
      <c r="AE106" s="152" t="s">
        <v>297</v>
      </c>
      <c r="AF106" s="153">
        <f t="shared" si="13"/>
        <v>-5</v>
      </c>
      <c r="AG106" s="154">
        <f t="shared" si="14"/>
        <v>20</v>
      </c>
      <c r="AH106" s="155">
        <f t="shared" si="15"/>
        <v>-100</v>
      </c>
      <c r="AI106" s="156"/>
    </row>
    <row r="107" spans="1:35" ht="15">
      <c r="A107" s="108">
        <v>2020</v>
      </c>
      <c r="B107" s="108">
        <v>186</v>
      </c>
      <c r="C107" s="109" t="s">
        <v>359</v>
      </c>
      <c r="D107" s="150" t="s">
        <v>425</v>
      </c>
      <c r="E107" s="109" t="s">
        <v>328</v>
      </c>
      <c r="F107" s="111" t="s">
        <v>426</v>
      </c>
      <c r="G107" s="112">
        <v>9.76</v>
      </c>
      <c r="H107" s="112">
        <v>1.76</v>
      </c>
      <c r="I107" s="143" t="s">
        <v>79</v>
      </c>
      <c r="J107" s="112">
        <f t="shared" si="12"/>
        <v>8</v>
      </c>
      <c r="K107" s="151" t="s">
        <v>427</v>
      </c>
      <c r="L107" s="108">
        <v>2020</v>
      </c>
      <c r="M107" s="108">
        <v>2145</v>
      </c>
      <c r="N107" s="109" t="s">
        <v>344</v>
      </c>
      <c r="O107" s="111" t="s">
        <v>428</v>
      </c>
      <c r="P107" s="109" t="s">
        <v>429</v>
      </c>
      <c r="Q107" s="109" t="s">
        <v>429</v>
      </c>
      <c r="R107" s="108">
        <v>3</v>
      </c>
      <c r="S107" s="111" t="s">
        <v>294</v>
      </c>
      <c r="T107" s="108">
        <v>1010503</v>
      </c>
      <c r="U107" s="108">
        <v>470</v>
      </c>
      <c r="V107" s="108">
        <v>5</v>
      </c>
      <c r="W107" s="108">
        <v>3</v>
      </c>
      <c r="X107" s="113">
        <v>2019</v>
      </c>
      <c r="Y107" s="113">
        <v>132</v>
      </c>
      <c r="Z107" s="113">
        <v>0</v>
      </c>
      <c r="AA107" s="114" t="s">
        <v>295</v>
      </c>
      <c r="AB107" s="108">
        <v>531</v>
      </c>
      <c r="AC107" s="109" t="s">
        <v>295</v>
      </c>
      <c r="AD107" s="152" t="s">
        <v>430</v>
      </c>
      <c r="AE107" s="152" t="s">
        <v>297</v>
      </c>
      <c r="AF107" s="153">
        <f t="shared" si="13"/>
        <v>-5</v>
      </c>
      <c r="AG107" s="154">
        <f t="shared" si="14"/>
        <v>8</v>
      </c>
      <c r="AH107" s="155">
        <f t="shared" si="15"/>
        <v>-40</v>
      </c>
      <c r="AI107" s="156"/>
    </row>
    <row r="108" spans="1:35" ht="15">
      <c r="A108" s="108">
        <v>2020</v>
      </c>
      <c r="B108" s="108">
        <v>186</v>
      </c>
      <c r="C108" s="109" t="s">
        <v>359</v>
      </c>
      <c r="D108" s="150" t="s">
        <v>425</v>
      </c>
      <c r="E108" s="109" t="s">
        <v>328</v>
      </c>
      <c r="F108" s="111" t="s">
        <v>426</v>
      </c>
      <c r="G108" s="112">
        <v>9.76</v>
      </c>
      <c r="H108" s="112">
        <v>1.76</v>
      </c>
      <c r="I108" s="143" t="s">
        <v>79</v>
      </c>
      <c r="J108" s="112">
        <f t="shared" si="12"/>
        <v>8</v>
      </c>
      <c r="K108" s="151" t="s">
        <v>427</v>
      </c>
      <c r="L108" s="108">
        <v>2020</v>
      </c>
      <c r="M108" s="108">
        <v>2145</v>
      </c>
      <c r="N108" s="109" t="s">
        <v>344</v>
      </c>
      <c r="O108" s="111" t="s">
        <v>428</v>
      </c>
      <c r="P108" s="109" t="s">
        <v>429</v>
      </c>
      <c r="Q108" s="109" t="s">
        <v>429</v>
      </c>
      <c r="R108" s="108">
        <v>3</v>
      </c>
      <c r="S108" s="111" t="s">
        <v>294</v>
      </c>
      <c r="T108" s="108">
        <v>1040503</v>
      </c>
      <c r="U108" s="108">
        <v>1900</v>
      </c>
      <c r="V108" s="108">
        <v>5</v>
      </c>
      <c r="W108" s="108">
        <v>1</v>
      </c>
      <c r="X108" s="113">
        <v>2019</v>
      </c>
      <c r="Y108" s="113">
        <v>133</v>
      </c>
      <c r="Z108" s="113">
        <v>0</v>
      </c>
      <c r="AA108" s="114" t="s">
        <v>295</v>
      </c>
      <c r="AB108" s="108">
        <v>534</v>
      </c>
      <c r="AC108" s="109" t="s">
        <v>295</v>
      </c>
      <c r="AD108" s="152" t="s">
        <v>430</v>
      </c>
      <c r="AE108" s="152" t="s">
        <v>297</v>
      </c>
      <c r="AF108" s="153">
        <f t="shared" si="13"/>
        <v>-5</v>
      </c>
      <c r="AG108" s="154">
        <f t="shared" si="14"/>
        <v>8</v>
      </c>
      <c r="AH108" s="155">
        <f t="shared" si="15"/>
        <v>-40</v>
      </c>
      <c r="AI108" s="156"/>
    </row>
    <row r="109" spans="1:35" ht="15">
      <c r="A109" s="108">
        <v>2020</v>
      </c>
      <c r="B109" s="108">
        <v>186</v>
      </c>
      <c r="C109" s="109" t="s">
        <v>359</v>
      </c>
      <c r="D109" s="150" t="s">
        <v>425</v>
      </c>
      <c r="E109" s="109" t="s">
        <v>328</v>
      </c>
      <c r="F109" s="111" t="s">
        <v>426</v>
      </c>
      <c r="G109" s="112">
        <v>34.16</v>
      </c>
      <c r="H109" s="112">
        <v>6.16</v>
      </c>
      <c r="I109" s="143" t="s">
        <v>79</v>
      </c>
      <c r="J109" s="112">
        <f t="shared" si="12"/>
        <v>27.999999999999996</v>
      </c>
      <c r="K109" s="151" t="s">
        <v>427</v>
      </c>
      <c r="L109" s="108">
        <v>2020</v>
      </c>
      <c r="M109" s="108">
        <v>2145</v>
      </c>
      <c r="N109" s="109" t="s">
        <v>344</v>
      </c>
      <c r="O109" s="111" t="s">
        <v>428</v>
      </c>
      <c r="P109" s="109" t="s">
        <v>429</v>
      </c>
      <c r="Q109" s="109" t="s">
        <v>429</v>
      </c>
      <c r="R109" s="108">
        <v>3</v>
      </c>
      <c r="S109" s="111" t="s">
        <v>294</v>
      </c>
      <c r="T109" s="108">
        <v>1040303</v>
      </c>
      <c r="U109" s="108">
        <v>1680</v>
      </c>
      <c r="V109" s="108">
        <v>5</v>
      </c>
      <c r="W109" s="108">
        <v>5</v>
      </c>
      <c r="X109" s="113">
        <v>2019</v>
      </c>
      <c r="Y109" s="113">
        <v>134</v>
      </c>
      <c r="Z109" s="113">
        <v>0</v>
      </c>
      <c r="AA109" s="114" t="s">
        <v>295</v>
      </c>
      <c r="AB109" s="108">
        <v>533</v>
      </c>
      <c r="AC109" s="109" t="s">
        <v>295</v>
      </c>
      <c r="AD109" s="152" t="s">
        <v>430</v>
      </c>
      <c r="AE109" s="152" t="s">
        <v>297</v>
      </c>
      <c r="AF109" s="153">
        <f t="shared" si="13"/>
        <v>-5</v>
      </c>
      <c r="AG109" s="154">
        <f t="shared" si="14"/>
        <v>27.999999999999996</v>
      </c>
      <c r="AH109" s="155">
        <f t="shared" si="15"/>
        <v>-139.99999999999997</v>
      </c>
      <c r="AI109" s="156"/>
    </row>
    <row r="110" spans="1:35" ht="15">
      <c r="A110" s="108">
        <v>2020</v>
      </c>
      <c r="B110" s="108">
        <v>188</v>
      </c>
      <c r="C110" s="109" t="s">
        <v>376</v>
      </c>
      <c r="D110" s="150" t="s">
        <v>431</v>
      </c>
      <c r="E110" s="109" t="s">
        <v>87</v>
      </c>
      <c r="F110" s="111" t="s">
        <v>432</v>
      </c>
      <c r="G110" s="112">
        <v>305</v>
      </c>
      <c r="H110" s="112">
        <v>55</v>
      </c>
      <c r="I110" s="143" t="s">
        <v>79</v>
      </c>
      <c r="J110" s="112">
        <f t="shared" si="12"/>
        <v>250</v>
      </c>
      <c r="K110" s="151" t="s">
        <v>433</v>
      </c>
      <c r="L110" s="108">
        <v>2020</v>
      </c>
      <c r="M110" s="108">
        <v>2070</v>
      </c>
      <c r="N110" s="109" t="s">
        <v>406</v>
      </c>
      <c r="O110" s="111" t="s">
        <v>301</v>
      </c>
      <c r="P110" s="109" t="s">
        <v>302</v>
      </c>
      <c r="Q110" s="109" t="s">
        <v>302</v>
      </c>
      <c r="R110" s="108">
        <v>2</v>
      </c>
      <c r="S110" s="111" t="s">
        <v>174</v>
      </c>
      <c r="T110" s="108">
        <v>1010203</v>
      </c>
      <c r="U110" s="108">
        <v>140</v>
      </c>
      <c r="V110" s="108">
        <v>25</v>
      </c>
      <c r="W110" s="108">
        <v>1</v>
      </c>
      <c r="X110" s="113">
        <v>2020</v>
      </c>
      <c r="Y110" s="113">
        <v>191</v>
      </c>
      <c r="Z110" s="113">
        <v>0</v>
      </c>
      <c r="AA110" s="114" t="s">
        <v>295</v>
      </c>
      <c r="AB110" s="108">
        <v>524</v>
      </c>
      <c r="AC110" s="109" t="s">
        <v>295</v>
      </c>
      <c r="AD110" s="152" t="s">
        <v>434</v>
      </c>
      <c r="AE110" s="152" t="s">
        <v>297</v>
      </c>
      <c r="AF110" s="153">
        <f t="shared" si="13"/>
        <v>-2</v>
      </c>
      <c r="AG110" s="154">
        <f t="shared" si="14"/>
        <v>250</v>
      </c>
      <c r="AH110" s="155">
        <f t="shared" si="15"/>
        <v>-500</v>
      </c>
      <c r="AI110" s="156"/>
    </row>
    <row r="111" spans="1:35" ht="15">
      <c r="A111" s="108">
        <v>2020</v>
      </c>
      <c r="B111" s="108">
        <v>189</v>
      </c>
      <c r="C111" s="109" t="s">
        <v>435</v>
      </c>
      <c r="D111" s="150" t="s">
        <v>436</v>
      </c>
      <c r="E111" s="109" t="s">
        <v>328</v>
      </c>
      <c r="F111" s="111" t="s">
        <v>437</v>
      </c>
      <c r="G111" s="112">
        <v>1909.29</v>
      </c>
      <c r="H111" s="112">
        <v>344.3</v>
      </c>
      <c r="I111" s="143" t="s">
        <v>79</v>
      </c>
      <c r="J111" s="112">
        <f t="shared" si="12"/>
        <v>1564.99</v>
      </c>
      <c r="K111" s="151" t="s">
        <v>170</v>
      </c>
      <c r="L111" s="108">
        <v>2020</v>
      </c>
      <c r="M111" s="108">
        <v>2142</v>
      </c>
      <c r="N111" s="109" t="s">
        <v>344</v>
      </c>
      <c r="O111" s="111" t="s">
        <v>172</v>
      </c>
      <c r="P111" s="109" t="s">
        <v>173</v>
      </c>
      <c r="Q111" s="109" t="s">
        <v>80</v>
      </c>
      <c r="R111" s="108">
        <v>2</v>
      </c>
      <c r="S111" s="111" t="s">
        <v>174</v>
      </c>
      <c r="T111" s="108">
        <v>1010403</v>
      </c>
      <c r="U111" s="108">
        <v>360</v>
      </c>
      <c r="V111" s="108">
        <v>20</v>
      </c>
      <c r="W111" s="108">
        <v>1</v>
      </c>
      <c r="X111" s="113">
        <v>2019</v>
      </c>
      <c r="Y111" s="113">
        <v>49</v>
      </c>
      <c r="Z111" s="113">
        <v>0</v>
      </c>
      <c r="AA111" s="114" t="s">
        <v>295</v>
      </c>
      <c r="AB111" s="108">
        <v>525</v>
      </c>
      <c r="AC111" s="109" t="s">
        <v>295</v>
      </c>
      <c r="AD111" s="152" t="s">
        <v>430</v>
      </c>
      <c r="AE111" s="152" t="s">
        <v>297</v>
      </c>
      <c r="AF111" s="153">
        <f t="shared" si="13"/>
        <v>-5</v>
      </c>
      <c r="AG111" s="154">
        <f t="shared" si="14"/>
        <v>1564.99</v>
      </c>
      <c r="AH111" s="155">
        <f t="shared" si="15"/>
        <v>-7824.95</v>
      </c>
      <c r="AI111" s="156"/>
    </row>
    <row r="112" spans="1:35" ht="15">
      <c r="A112" s="108">
        <v>2020</v>
      </c>
      <c r="B112" s="108">
        <v>189</v>
      </c>
      <c r="C112" s="109" t="s">
        <v>435</v>
      </c>
      <c r="D112" s="150" t="s">
        <v>436</v>
      </c>
      <c r="E112" s="109" t="s">
        <v>328</v>
      </c>
      <c r="F112" s="111" t="s">
        <v>438</v>
      </c>
      <c r="G112" s="112">
        <v>1950.4</v>
      </c>
      <c r="H112" s="112">
        <v>351.71</v>
      </c>
      <c r="I112" s="143" t="s">
        <v>79</v>
      </c>
      <c r="J112" s="112">
        <f t="shared" si="12"/>
        <v>1598.69</v>
      </c>
      <c r="K112" s="151" t="s">
        <v>170</v>
      </c>
      <c r="L112" s="108">
        <v>2020</v>
      </c>
      <c r="M112" s="108">
        <v>2142</v>
      </c>
      <c r="N112" s="109" t="s">
        <v>344</v>
      </c>
      <c r="O112" s="111" t="s">
        <v>172</v>
      </c>
      <c r="P112" s="109" t="s">
        <v>173</v>
      </c>
      <c r="Q112" s="109" t="s">
        <v>80</v>
      </c>
      <c r="R112" s="108">
        <v>2</v>
      </c>
      <c r="S112" s="111" t="s">
        <v>174</v>
      </c>
      <c r="T112" s="108">
        <v>1010403</v>
      </c>
      <c r="U112" s="108">
        <v>360</v>
      </c>
      <c r="V112" s="108">
        <v>20</v>
      </c>
      <c r="W112" s="108">
        <v>1</v>
      </c>
      <c r="X112" s="113">
        <v>2020</v>
      </c>
      <c r="Y112" s="113">
        <v>238</v>
      </c>
      <c r="Z112" s="113">
        <v>0</v>
      </c>
      <c r="AA112" s="114" t="s">
        <v>295</v>
      </c>
      <c r="AB112" s="108">
        <v>527</v>
      </c>
      <c r="AC112" s="109" t="s">
        <v>295</v>
      </c>
      <c r="AD112" s="152" t="s">
        <v>430</v>
      </c>
      <c r="AE112" s="152" t="s">
        <v>297</v>
      </c>
      <c r="AF112" s="153">
        <f t="shared" si="13"/>
        <v>-5</v>
      </c>
      <c r="AG112" s="154">
        <f t="shared" si="14"/>
        <v>1598.69</v>
      </c>
      <c r="AH112" s="155">
        <f t="shared" si="15"/>
        <v>-7993.450000000001</v>
      </c>
      <c r="AI112" s="156"/>
    </row>
    <row r="113" spans="1:35" ht="15">
      <c r="A113" s="108">
        <v>2020</v>
      </c>
      <c r="B113" s="108">
        <v>189</v>
      </c>
      <c r="C113" s="109" t="s">
        <v>435</v>
      </c>
      <c r="D113" s="150" t="s">
        <v>436</v>
      </c>
      <c r="E113" s="109" t="s">
        <v>328</v>
      </c>
      <c r="F113" s="111" t="s">
        <v>439</v>
      </c>
      <c r="G113" s="112">
        <v>1080.02</v>
      </c>
      <c r="H113" s="112">
        <v>194.76</v>
      </c>
      <c r="I113" s="143" t="s">
        <v>79</v>
      </c>
      <c r="J113" s="112">
        <f t="shared" si="12"/>
        <v>885.26</v>
      </c>
      <c r="K113" s="151" t="s">
        <v>170</v>
      </c>
      <c r="L113" s="108">
        <v>2020</v>
      </c>
      <c r="M113" s="108">
        <v>2142</v>
      </c>
      <c r="N113" s="109" t="s">
        <v>344</v>
      </c>
      <c r="O113" s="111" t="s">
        <v>172</v>
      </c>
      <c r="P113" s="109" t="s">
        <v>173</v>
      </c>
      <c r="Q113" s="109" t="s">
        <v>80</v>
      </c>
      <c r="R113" s="108">
        <v>2</v>
      </c>
      <c r="S113" s="111" t="s">
        <v>174</v>
      </c>
      <c r="T113" s="108">
        <v>1010403</v>
      </c>
      <c r="U113" s="108">
        <v>360</v>
      </c>
      <c r="V113" s="108">
        <v>20</v>
      </c>
      <c r="W113" s="108">
        <v>1</v>
      </c>
      <c r="X113" s="113">
        <v>2020</v>
      </c>
      <c r="Y113" s="113">
        <v>49</v>
      </c>
      <c r="Z113" s="113">
        <v>0</v>
      </c>
      <c r="AA113" s="114" t="s">
        <v>295</v>
      </c>
      <c r="AB113" s="108">
        <v>526</v>
      </c>
      <c r="AC113" s="109" t="s">
        <v>295</v>
      </c>
      <c r="AD113" s="152" t="s">
        <v>430</v>
      </c>
      <c r="AE113" s="152" t="s">
        <v>297</v>
      </c>
      <c r="AF113" s="153">
        <f t="shared" si="13"/>
        <v>-5</v>
      </c>
      <c r="AG113" s="154">
        <f t="shared" si="14"/>
        <v>885.26</v>
      </c>
      <c r="AH113" s="155">
        <f t="shared" si="15"/>
        <v>-4426.3</v>
      </c>
      <c r="AI113" s="156"/>
    </row>
    <row r="114" spans="1:35" ht="15">
      <c r="A114" s="108">
        <v>2020</v>
      </c>
      <c r="B114" s="108">
        <v>190</v>
      </c>
      <c r="C114" s="109" t="s">
        <v>440</v>
      </c>
      <c r="D114" s="150" t="s">
        <v>441</v>
      </c>
      <c r="E114" s="109" t="s">
        <v>328</v>
      </c>
      <c r="F114" s="111" t="s">
        <v>442</v>
      </c>
      <c r="G114" s="112">
        <v>3627.38</v>
      </c>
      <c r="H114" s="112">
        <v>654.12</v>
      </c>
      <c r="I114" s="143" t="s">
        <v>354</v>
      </c>
      <c r="J114" s="112">
        <f t="shared" si="12"/>
        <v>3627.38</v>
      </c>
      <c r="K114" s="151" t="s">
        <v>80</v>
      </c>
      <c r="L114" s="108">
        <v>2020</v>
      </c>
      <c r="M114" s="108">
        <v>2144</v>
      </c>
      <c r="N114" s="109" t="s">
        <v>344</v>
      </c>
      <c r="O114" s="111" t="s">
        <v>443</v>
      </c>
      <c r="P114" s="109" t="s">
        <v>444</v>
      </c>
      <c r="Q114" s="109" t="s">
        <v>80</v>
      </c>
      <c r="R114" s="108">
        <v>5</v>
      </c>
      <c r="S114" s="111" t="s">
        <v>219</v>
      </c>
      <c r="T114" s="108">
        <v>1030103</v>
      </c>
      <c r="U114" s="108">
        <v>1130</v>
      </c>
      <c r="V114" s="108">
        <v>10</v>
      </c>
      <c r="W114" s="108">
        <v>2</v>
      </c>
      <c r="X114" s="113">
        <v>2020</v>
      </c>
      <c r="Y114" s="113">
        <v>236</v>
      </c>
      <c r="Z114" s="113">
        <v>0</v>
      </c>
      <c r="AA114" s="114" t="s">
        <v>445</v>
      </c>
      <c r="AB114" s="108">
        <v>517</v>
      </c>
      <c r="AC114" s="109" t="s">
        <v>445</v>
      </c>
      <c r="AD114" s="152" t="s">
        <v>430</v>
      </c>
      <c r="AE114" s="152" t="s">
        <v>446</v>
      </c>
      <c r="AF114" s="153">
        <f t="shared" si="13"/>
        <v>-4</v>
      </c>
      <c r="AG114" s="154">
        <f t="shared" si="14"/>
        <v>3627.38</v>
      </c>
      <c r="AH114" s="155">
        <f t="shared" si="15"/>
        <v>-14509.52</v>
      </c>
      <c r="AI114" s="156"/>
    </row>
    <row r="115" spans="1:35" ht="15">
      <c r="A115" s="108">
        <v>2020</v>
      </c>
      <c r="B115" s="108">
        <v>191</v>
      </c>
      <c r="C115" s="109" t="s">
        <v>447</v>
      </c>
      <c r="D115" s="150" t="s">
        <v>448</v>
      </c>
      <c r="E115" s="109" t="s">
        <v>251</v>
      </c>
      <c r="F115" s="111" t="s">
        <v>449</v>
      </c>
      <c r="G115" s="112">
        <v>216.3</v>
      </c>
      <c r="H115" s="112">
        <v>21.3</v>
      </c>
      <c r="I115" s="143" t="s">
        <v>79</v>
      </c>
      <c r="J115" s="112">
        <f t="shared" si="12"/>
        <v>195</v>
      </c>
      <c r="K115" s="151" t="s">
        <v>450</v>
      </c>
      <c r="L115" s="108">
        <v>2020</v>
      </c>
      <c r="M115" s="108">
        <v>2401</v>
      </c>
      <c r="N115" s="109" t="s">
        <v>447</v>
      </c>
      <c r="O115" s="111" t="s">
        <v>451</v>
      </c>
      <c r="P115" s="109" t="s">
        <v>452</v>
      </c>
      <c r="Q115" s="109" t="s">
        <v>452</v>
      </c>
      <c r="R115" s="108">
        <v>6</v>
      </c>
      <c r="S115" s="111" t="s">
        <v>84</v>
      </c>
      <c r="T115" s="108">
        <v>1010102</v>
      </c>
      <c r="U115" s="108">
        <v>20</v>
      </c>
      <c r="V115" s="108">
        <v>5</v>
      </c>
      <c r="W115" s="108">
        <v>3</v>
      </c>
      <c r="X115" s="113">
        <v>2019</v>
      </c>
      <c r="Y115" s="113">
        <v>413</v>
      </c>
      <c r="Z115" s="113">
        <v>0</v>
      </c>
      <c r="AA115" s="114" t="s">
        <v>295</v>
      </c>
      <c r="AB115" s="108">
        <v>520</v>
      </c>
      <c r="AC115" s="109" t="s">
        <v>295</v>
      </c>
      <c r="AD115" s="152" t="s">
        <v>453</v>
      </c>
      <c r="AE115" s="152" t="s">
        <v>434</v>
      </c>
      <c r="AF115" s="153">
        <f t="shared" si="13"/>
        <v>-21</v>
      </c>
      <c r="AG115" s="154">
        <f t="shared" si="14"/>
        <v>195</v>
      </c>
      <c r="AH115" s="155">
        <f t="shared" si="15"/>
        <v>-4095</v>
      </c>
      <c r="AI115" s="156"/>
    </row>
    <row r="116" spans="1:35" ht="15">
      <c r="A116" s="108">
        <v>2020</v>
      </c>
      <c r="B116" s="108">
        <v>192</v>
      </c>
      <c r="C116" s="109" t="s">
        <v>447</v>
      </c>
      <c r="D116" s="150" t="s">
        <v>454</v>
      </c>
      <c r="E116" s="109" t="s">
        <v>251</v>
      </c>
      <c r="F116" s="111" t="s">
        <v>455</v>
      </c>
      <c r="G116" s="112">
        <v>216.3</v>
      </c>
      <c r="H116" s="112">
        <v>21.3</v>
      </c>
      <c r="I116" s="143" t="s">
        <v>79</v>
      </c>
      <c r="J116" s="112">
        <f t="shared" si="12"/>
        <v>195</v>
      </c>
      <c r="K116" s="151" t="s">
        <v>456</v>
      </c>
      <c r="L116" s="108">
        <v>2020</v>
      </c>
      <c r="M116" s="108">
        <v>2400</v>
      </c>
      <c r="N116" s="109" t="s">
        <v>447</v>
      </c>
      <c r="O116" s="111" t="s">
        <v>451</v>
      </c>
      <c r="P116" s="109" t="s">
        <v>452</v>
      </c>
      <c r="Q116" s="109" t="s">
        <v>452</v>
      </c>
      <c r="R116" s="108">
        <v>6</v>
      </c>
      <c r="S116" s="111" t="s">
        <v>84</v>
      </c>
      <c r="T116" s="108">
        <v>1010102</v>
      </c>
      <c r="U116" s="108">
        <v>20</v>
      </c>
      <c r="V116" s="108">
        <v>5</v>
      </c>
      <c r="W116" s="108">
        <v>3</v>
      </c>
      <c r="X116" s="113">
        <v>2020</v>
      </c>
      <c r="Y116" s="113">
        <v>80</v>
      </c>
      <c r="Z116" s="113">
        <v>0</v>
      </c>
      <c r="AA116" s="114" t="s">
        <v>295</v>
      </c>
      <c r="AB116" s="108">
        <v>519</v>
      </c>
      <c r="AC116" s="109" t="s">
        <v>295</v>
      </c>
      <c r="AD116" s="152" t="s">
        <v>453</v>
      </c>
      <c r="AE116" s="152" t="s">
        <v>434</v>
      </c>
      <c r="AF116" s="153">
        <f t="shared" si="13"/>
        <v>-21</v>
      </c>
      <c r="AG116" s="154">
        <f t="shared" si="14"/>
        <v>195</v>
      </c>
      <c r="AH116" s="155">
        <f t="shared" si="15"/>
        <v>-4095</v>
      </c>
      <c r="AI116" s="156"/>
    </row>
    <row r="117" spans="1:35" ht="15">
      <c r="A117" s="108">
        <v>2020</v>
      </c>
      <c r="B117" s="108">
        <v>193</v>
      </c>
      <c r="C117" s="109" t="s">
        <v>445</v>
      </c>
      <c r="D117" s="150" t="s">
        <v>457</v>
      </c>
      <c r="E117" s="109" t="s">
        <v>328</v>
      </c>
      <c r="F117" s="111" t="s">
        <v>419</v>
      </c>
      <c r="G117" s="112">
        <v>2684</v>
      </c>
      <c r="H117" s="112">
        <v>484</v>
      </c>
      <c r="I117" s="143" t="s">
        <v>79</v>
      </c>
      <c r="J117" s="112">
        <f t="shared" si="12"/>
        <v>2200</v>
      </c>
      <c r="K117" s="151" t="s">
        <v>420</v>
      </c>
      <c r="L117" s="108">
        <v>2020</v>
      </c>
      <c r="M117" s="108">
        <v>2315</v>
      </c>
      <c r="N117" s="109" t="s">
        <v>458</v>
      </c>
      <c r="O117" s="111" t="s">
        <v>421</v>
      </c>
      <c r="P117" s="109" t="s">
        <v>422</v>
      </c>
      <c r="Q117" s="109" t="s">
        <v>80</v>
      </c>
      <c r="R117" s="108">
        <v>6</v>
      </c>
      <c r="S117" s="111" t="s">
        <v>84</v>
      </c>
      <c r="T117" s="108">
        <v>1040503</v>
      </c>
      <c r="U117" s="108">
        <v>1900</v>
      </c>
      <c r="V117" s="108">
        <v>5</v>
      </c>
      <c r="W117" s="108">
        <v>4</v>
      </c>
      <c r="X117" s="113">
        <v>2020</v>
      </c>
      <c r="Y117" s="113">
        <v>57</v>
      </c>
      <c r="Z117" s="113">
        <v>0</v>
      </c>
      <c r="AA117" s="114" t="s">
        <v>80</v>
      </c>
      <c r="AB117" s="108">
        <v>0</v>
      </c>
      <c r="AC117" s="109" t="s">
        <v>445</v>
      </c>
      <c r="AD117" s="152" t="s">
        <v>459</v>
      </c>
      <c r="AE117" s="152" t="s">
        <v>445</v>
      </c>
      <c r="AF117" s="153">
        <f t="shared" si="13"/>
        <v>-22</v>
      </c>
      <c r="AG117" s="154">
        <f t="shared" si="14"/>
        <v>2200</v>
      </c>
      <c r="AH117" s="155">
        <f t="shared" si="15"/>
        <v>-48400</v>
      </c>
      <c r="AI117" s="156"/>
    </row>
    <row r="118" spans="1:35" ht="15">
      <c r="A118" s="108">
        <v>2020</v>
      </c>
      <c r="B118" s="108">
        <v>194</v>
      </c>
      <c r="C118" s="109" t="s">
        <v>445</v>
      </c>
      <c r="D118" s="150" t="s">
        <v>460</v>
      </c>
      <c r="E118" s="109" t="s">
        <v>328</v>
      </c>
      <c r="F118" s="111" t="s">
        <v>419</v>
      </c>
      <c r="G118" s="112">
        <v>-2684</v>
      </c>
      <c r="H118" s="112">
        <v>-484</v>
      </c>
      <c r="I118" s="143" t="s">
        <v>79</v>
      </c>
      <c r="J118" s="112">
        <f t="shared" si="12"/>
        <v>-2200</v>
      </c>
      <c r="K118" s="151" t="s">
        <v>420</v>
      </c>
      <c r="L118" s="108">
        <v>2020</v>
      </c>
      <c r="M118" s="108">
        <v>2354</v>
      </c>
      <c r="N118" s="109" t="s">
        <v>461</v>
      </c>
      <c r="O118" s="111" t="s">
        <v>421</v>
      </c>
      <c r="P118" s="109" t="s">
        <v>422</v>
      </c>
      <c r="Q118" s="109" t="s">
        <v>80</v>
      </c>
      <c r="R118" s="108">
        <v>6</v>
      </c>
      <c r="S118" s="111" t="s">
        <v>84</v>
      </c>
      <c r="T118" s="108">
        <v>1040503</v>
      </c>
      <c r="U118" s="108">
        <v>1900</v>
      </c>
      <c r="V118" s="108">
        <v>5</v>
      </c>
      <c r="W118" s="108">
        <v>4</v>
      </c>
      <c r="X118" s="113">
        <v>2020</v>
      </c>
      <c r="Y118" s="113">
        <v>57</v>
      </c>
      <c r="Z118" s="113">
        <v>0</v>
      </c>
      <c r="AA118" s="114" t="s">
        <v>80</v>
      </c>
      <c r="AB118" s="108">
        <v>0</v>
      </c>
      <c r="AC118" s="109" t="s">
        <v>445</v>
      </c>
      <c r="AD118" s="152" t="s">
        <v>462</v>
      </c>
      <c r="AE118" s="152" t="s">
        <v>445</v>
      </c>
      <c r="AF118" s="153">
        <f t="shared" si="13"/>
        <v>-23</v>
      </c>
      <c r="AG118" s="154">
        <f t="shared" si="14"/>
        <v>-2200</v>
      </c>
      <c r="AH118" s="155">
        <f t="shared" si="15"/>
        <v>50600</v>
      </c>
      <c r="AI118" s="156"/>
    </row>
    <row r="119" spans="1:35" ht="15">
      <c r="A119" s="108">
        <v>2020</v>
      </c>
      <c r="B119" s="108">
        <v>195</v>
      </c>
      <c r="C119" s="109" t="s">
        <v>445</v>
      </c>
      <c r="D119" s="150" t="s">
        <v>463</v>
      </c>
      <c r="E119" s="109" t="s">
        <v>328</v>
      </c>
      <c r="F119" s="111" t="s">
        <v>419</v>
      </c>
      <c r="G119" s="112">
        <v>2196</v>
      </c>
      <c r="H119" s="112">
        <v>396</v>
      </c>
      <c r="I119" s="143" t="s">
        <v>79</v>
      </c>
      <c r="J119" s="112">
        <f t="shared" si="12"/>
        <v>1800</v>
      </c>
      <c r="K119" s="151" t="s">
        <v>420</v>
      </c>
      <c r="L119" s="108">
        <v>2020</v>
      </c>
      <c r="M119" s="108">
        <v>2314</v>
      </c>
      <c r="N119" s="109" t="s">
        <v>458</v>
      </c>
      <c r="O119" s="111" t="s">
        <v>421</v>
      </c>
      <c r="P119" s="109" t="s">
        <v>422</v>
      </c>
      <c r="Q119" s="109" t="s">
        <v>80</v>
      </c>
      <c r="R119" s="108">
        <v>6</v>
      </c>
      <c r="S119" s="111" t="s">
        <v>84</v>
      </c>
      <c r="T119" s="108">
        <v>1040503</v>
      </c>
      <c r="U119" s="108">
        <v>1900</v>
      </c>
      <c r="V119" s="108">
        <v>5</v>
      </c>
      <c r="W119" s="108">
        <v>4</v>
      </c>
      <c r="X119" s="113">
        <v>2020</v>
      </c>
      <c r="Y119" s="113">
        <v>57</v>
      </c>
      <c r="Z119" s="113">
        <v>0</v>
      </c>
      <c r="AA119" s="114" t="s">
        <v>80</v>
      </c>
      <c r="AB119" s="108">
        <v>0</v>
      </c>
      <c r="AC119" s="109" t="s">
        <v>445</v>
      </c>
      <c r="AD119" s="152" t="s">
        <v>459</v>
      </c>
      <c r="AE119" s="152" t="s">
        <v>445</v>
      </c>
      <c r="AF119" s="153">
        <f t="shared" si="13"/>
        <v>-22</v>
      </c>
      <c r="AG119" s="154">
        <f t="shared" si="14"/>
        <v>1800</v>
      </c>
      <c r="AH119" s="155">
        <f t="shared" si="15"/>
        <v>-39600</v>
      </c>
      <c r="AI119" s="156"/>
    </row>
    <row r="120" spans="1:35" ht="15">
      <c r="A120" s="108">
        <v>2020</v>
      </c>
      <c r="B120" s="108">
        <v>196</v>
      </c>
      <c r="C120" s="109" t="s">
        <v>445</v>
      </c>
      <c r="D120" s="150" t="s">
        <v>464</v>
      </c>
      <c r="E120" s="109" t="s">
        <v>328</v>
      </c>
      <c r="F120" s="111" t="s">
        <v>419</v>
      </c>
      <c r="G120" s="112">
        <v>-2196</v>
      </c>
      <c r="H120" s="112">
        <v>-396</v>
      </c>
      <c r="I120" s="143" t="s">
        <v>79</v>
      </c>
      <c r="J120" s="112">
        <f t="shared" si="12"/>
        <v>-1800</v>
      </c>
      <c r="K120" s="151" t="s">
        <v>420</v>
      </c>
      <c r="L120" s="108">
        <v>2020</v>
      </c>
      <c r="M120" s="108">
        <v>2356</v>
      </c>
      <c r="N120" s="109" t="s">
        <v>461</v>
      </c>
      <c r="O120" s="111" t="s">
        <v>421</v>
      </c>
      <c r="P120" s="109" t="s">
        <v>422</v>
      </c>
      <c r="Q120" s="109" t="s">
        <v>80</v>
      </c>
      <c r="R120" s="108">
        <v>6</v>
      </c>
      <c r="S120" s="111" t="s">
        <v>84</v>
      </c>
      <c r="T120" s="108">
        <v>1040503</v>
      </c>
      <c r="U120" s="108">
        <v>1900</v>
      </c>
      <c r="V120" s="108">
        <v>5</v>
      </c>
      <c r="W120" s="108">
        <v>4</v>
      </c>
      <c r="X120" s="113">
        <v>2020</v>
      </c>
      <c r="Y120" s="113">
        <v>57</v>
      </c>
      <c r="Z120" s="113">
        <v>0</v>
      </c>
      <c r="AA120" s="114" t="s">
        <v>80</v>
      </c>
      <c r="AB120" s="108">
        <v>0</v>
      </c>
      <c r="AC120" s="109" t="s">
        <v>445</v>
      </c>
      <c r="AD120" s="152" t="s">
        <v>462</v>
      </c>
      <c r="AE120" s="152" t="s">
        <v>445</v>
      </c>
      <c r="AF120" s="153">
        <f t="shared" si="13"/>
        <v>-23</v>
      </c>
      <c r="AG120" s="154">
        <f t="shared" si="14"/>
        <v>-1800</v>
      </c>
      <c r="AH120" s="155">
        <f t="shared" si="15"/>
        <v>41400</v>
      </c>
      <c r="AI120" s="156"/>
    </row>
    <row r="121" spans="1:35" ht="15">
      <c r="A121" s="108">
        <v>2020</v>
      </c>
      <c r="B121" s="108">
        <v>197</v>
      </c>
      <c r="C121" s="109" t="s">
        <v>445</v>
      </c>
      <c r="D121" s="150" t="s">
        <v>465</v>
      </c>
      <c r="E121" s="109" t="s">
        <v>328</v>
      </c>
      <c r="F121" s="111" t="s">
        <v>419</v>
      </c>
      <c r="G121" s="112">
        <v>244</v>
      </c>
      <c r="H121" s="112">
        <v>44</v>
      </c>
      <c r="I121" s="143" t="s">
        <v>79</v>
      </c>
      <c r="J121" s="112">
        <f t="shared" si="12"/>
        <v>200</v>
      </c>
      <c r="K121" s="151" t="s">
        <v>420</v>
      </c>
      <c r="L121" s="108">
        <v>2020</v>
      </c>
      <c r="M121" s="108">
        <v>2320</v>
      </c>
      <c r="N121" s="109" t="s">
        <v>458</v>
      </c>
      <c r="O121" s="111" t="s">
        <v>421</v>
      </c>
      <c r="P121" s="109" t="s">
        <v>422</v>
      </c>
      <c r="Q121" s="109" t="s">
        <v>80</v>
      </c>
      <c r="R121" s="108">
        <v>6</v>
      </c>
      <c r="S121" s="111" t="s">
        <v>84</v>
      </c>
      <c r="T121" s="108">
        <v>1040503</v>
      </c>
      <c r="U121" s="108">
        <v>1900</v>
      </c>
      <c r="V121" s="108">
        <v>5</v>
      </c>
      <c r="W121" s="108">
        <v>4</v>
      </c>
      <c r="X121" s="113">
        <v>2020</v>
      </c>
      <c r="Y121" s="113">
        <v>57</v>
      </c>
      <c r="Z121" s="113">
        <v>0</v>
      </c>
      <c r="AA121" s="114" t="s">
        <v>80</v>
      </c>
      <c r="AB121" s="108">
        <v>0</v>
      </c>
      <c r="AC121" s="109" t="s">
        <v>445</v>
      </c>
      <c r="AD121" s="152" t="s">
        <v>459</v>
      </c>
      <c r="AE121" s="152" t="s">
        <v>445</v>
      </c>
      <c r="AF121" s="153">
        <f t="shared" si="13"/>
        <v>-22</v>
      </c>
      <c r="AG121" s="154">
        <f t="shared" si="14"/>
        <v>200</v>
      </c>
      <c r="AH121" s="155">
        <f t="shared" si="15"/>
        <v>-4400</v>
      </c>
      <c r="AI121" s="156"/>
    </row>
    <row r="122" spans="1:35" ht="15">
      <c r="A122" s="108">
        <v>2020</v>
      </c>
      <c r="B122" s="108">
        <v>198</v>
      </c>
      <c r="C122" s="109" t="s">
        <v>445</v>
      </c>
      <c r="D122" s="150" t="s">
        <v>466</v>
      </c>
      <c r="E122" s="109" t="s">
        <v>328</v>
      </c>
      <c r="F122" s="111" t="s">
        <v>419</v>
      </c>
      <c r="G122" s="112">
        <v>-244</v>
      </c>
      <c r="H122" s="112">
        <v>-44</v>
      </c>
      <c r="I122" s="143" t="s">
        <v>79</v>
      </c>
      <c r="J122" s="112">
        <f t="shared" si="12"/>
        <v>-200</v>
      </c>
      <c r="K122" s="151" t="s">
        <v>420</v>
      </c>
      <c r="L122" s="108">
        <v>2020</v>
      </c>
      <c r="M122" s="108">
        <v>2351</v>
      </c>
      <c r="N122" s="109" t="s">
        <v>461</v>
      </c>
      <c r="O122" s="111" t="s">
        <v>421</v>
      </c>
      <c r="P122" s="109" t="s">
        <v>422</v>
      </c>
      <c r="Q122" s="109" t="s">
        <v>80</v>
      </c>
      <c r="R122" s="108">
        <v>6</v>
      </c>
      <c r="S122" s="111" t="s">
        <v>84</v>
      </c>
      <c r="T122" s="108">
        <v>1040503</v>
      </c>
      <c r="U122" s="108">
        <v>1900</v>
      </c>
      <c r="V122" s="108">
        <v>5</v>
      </c>
      <c r="W122" s="108">
        <v>4</v>
      </c>
      <c r="X122" s="113">
        <v>2020</v>
      </c>
      <c r="Y122" s="113">
        <v>57</v>
      </c>
      <c r="Z122" s="113">
        <v>0</v>
      </c>
      <c r="AA122" s="114" t="s">
        <v>80</v>
      </c>
      <c r="AB122" s="108">
        <v>0</v>
      </c>
      <c r="AC122" s="109" t="s">
        <v>445</v>
      </c>
      <c r="AD122" s="152" t="s">
        <v>462</v>
      </c>
      <c r="AE122" s="152" t="s">
        <v>445</v>
      </c>
      <c r="AF122" s="153">
        <f t="shared" si="13"/>
        <v>-23</v>
      </c>
      <c r="AG122" s="154">
        <f t="shared" si="14"/>
        <v>-200</v>
      </c>
      <c r="AH122" s="155">
        <f t="shared" si="15"/>
        <v>4600</v>
      </c>
      <c r="AI122" s="156"/>
    </row>
    <row r="123" spans="1:35" ht="15">
      <c r="A123" s="108">
        <v>2020</v>
      </c>
      <c r="B123" s="108">
        <v>199</v>
      </c>
      <c r="C123" s="109" t="s">
        <v>434</v>
      </c>
      <c r="D123" s="150" t="s">
        <v>467</v>
      </c>
      <c r="E123" s="109" t="s">
        <v>328</v>
      </c>
      <c r="F123" s="111" t="s">
        <v>468</v>
      </c>
      <c r="G123" s="112">
        <v>3066.36</v>
      </c>
      <c r="H123" s="112">
        <v>278.76</v>
      </c>
      <c r="I123" s="143" t="s">
        <v>79</v>
      </c>
      <c r="J123" s="112">
        <f t="shared" si="12"/>
        <v>2787.6000000000004</v>
      </c>
      <c r="K123" s="151" t="s">
        <v>282</v>
      </c>
      <c r="L123" s="108">
        <v>2020</v>
      </c>
      <c r="M123" s="108">
        <v>2241</v>
      </c>
      <c r="N123" s="109" t="s">
        <v>323</v>
      </c>
      <c r="O123" s="111" t="s">
        <v>284</v>
      </c>
      <c r="P123" s="109" t="s">
        <v>285</v>
      </c>
      <c r="Q123" s="109" t="s">
        <v>285</v>
      </c>
      <c r="R123" s="108">
        <v>6</v>
      </c>
      <c r="S123" s="111" t="s">
        <v>84</v>
      </c>
      <c r="T123" s="108">
        <v>1090503</v>
      </c>
      <c r="U123" s="108">
        <v>3550</v>
      </c>
      <c r="V123" s="108">
        <v>5</v>
      </c>
      <c r="W123" s="108">
        <v>2</v>
      </c>
      <c r="X123" s="113">
        <v>2020</v>
      </c>
      <c r="Y123" s="113">
        <v>138</v>
      </c>
      <c r="Z123" s="113">
        <v>0</v>
      </c>
      <c r="AA123" s="114" t="s">
        <v>469</v>
      </c>
      <c r="AB123" s="108">
        <v>544</v>
      </c>
      <c r="AC123" s="109" t="s">
        <v>469</v>
      </c>
      <c r="AD123" s="152" t="s">
        <v>470</v>
      </c>
      <c r="AE123" s="152" t="s">
        <v>471</v>
      </c>
      <c r="AF123" s="153">
        <f t="shared" si="13"/>
        <v>3</v>
      </c>
      <c r="AG123" s="154">
        <f t="shared" si="14"/>
        <v>2787.6000000000004</v>
      </c>
      <c r="AH123" s="155">
        <f t="shared" si="15"/>
        <v>8362.800000000001</v>
      </c>
      <c r="AI123" s="156"/>
    </row>
    <row r="124" spans="1:35" ht="15">
      <c r="A124" s="108">
        <v>2020</v>
      </c>
      <c r="B124" s="108">
        <v>200</v>
      </c>
      <c r="C124" s="109" t="s">
        <v>434</v>
      </c>
      <c r="D124" s="150" t="s">
        <v>472</v>
      </c>
      <c r="E124" s="109" t="s">
        <v>328</v>
      </c>
      <c r="F124" s="111" t="s">
        <v>473</v>
      </c>
      <c r="G124" s="112">
        <v>1176.15</v>
      </c>
      <c r="H124" s="112">
        <v>10.89</v>
      </c>
      <c r="I124" s="143" t="s">
        <v>79</v>
      </c>
      <c r="J124" s="112">
        <f t="shared" si="12"/>
        <v>1165.26</v>
      </c>
      <c r="K124" s="151" t="s">
        <v>190</v>
      </c>
      <c r="L124" s="108">
        <v>2020</v>
      </c>
      <c r="M124" s="108">
        <v>2275</v>
      </c>
      <c r="N124" s="109" t="s">
        <v>474</v>
      </c>
      <c r="O124" s="111" t="s">
        <v>191</v>
      </c>
      <c r="P124" s="109" t="s">
        <v>192</v>
      </c>
      <c r="Q124" s="109" t="s">
        <v>192</v>
      </c>
      <c r="R124" s="108">
        <v>6</v>
      </c>
      <c r="S124" s="111" t="s">
        <v>84</v>
      </c>
      <c r="T124" s="108">
        <v>1040503</v>
      </c>
      <c r="U124" s="108">
        <v>1900</v>
      </c>
      <c r="V124" s="108">
        <v>10</v>
      </c>
      <c r="W124" s="108">
        <v>1</v>
      </c>
      <c r="X124" s="113">
        <v>2020</v>
      </c>
      <c r="Y124" s="113">
        <v>352</v>
      </c>
      <c r="Z124" s="113">
        <v>0</v>
      </c>
      <c r="AA124" s="114" t="s">
        <v>469</v>
      </c>
      <c r="AB124" s="108">
        <v>545</v>
      </c>
      <c r="AC124" s="109" t="s">
        <v>469</v>
      </c>
      <c r="AD124" s="152" t="s">
        <v>469</v>
      </c>
      <c r="AE124" s="152" t="s">
        <v>471</v>
      </c>
      <c r="AF124" s="153">
        <f t="shared" si="13"/>
        <v>1</v>
      </c>
      <c r="AG124" s="154">
        <f t="shared" si="14"/>
        <v>1165.26</v>
      </c>
      <c r="AH124" s="155">
        <f t="shared" si="15"/>
        <v>1165.26</v>
      </c>
      <c r="AI124" s="156"/>
    </row>
    <row r="125" spans="1:35" ht="15">
      <c r="A125" s="108">
        <v>2020</v>
      </c>
      <c r="B125" s="108">
        <v>201</v>
      </c>
      <c r="C125" s="109" t="s">
        <v>434</v>
      </c>
      <c r="D125" s="150" t="s">
        <v>475</v>
      </c>
      <c r="E125" s="109" t="s">
        <v>458</v>
      </c>
      <c r="F125" s="111" t="s">
        <v>476</v>
      </c>
      <c r="G125" s="112">
        <v>2292.38</v>
      </c>
      <c r="H125" s="112">
        <v>413.38</v>
      </c>
      <c r="I125" s="143" t="s">
        <v>79</v>
      </c>
      <c r="J125" s="112">
        <f t="shared" si="12"/>
        <v>1879</v>
      </c>
      <c r="K125" s="151" t="s">
        <v>477</v>
      </c>
      <c r="L125" s="108">
        <v>2020</v>
      </c>
      <c r="M125" s="108">
        <v>2350</v>
      </c>
      <c r="N125" s="109" t="s">
        <v>461</v>
      </c>
      <c r="O125" s="111" t="s">
        <v>301</v>
      </c>
      <c r="P125" s="109" t="s">
        <v>302</v>
      </c>
      <c r="Q125" s="109" t="s">
        <v>302</v>
      </c>
      <c r="R125" s="108">
        <v>6</v>
      </c>
      <c r="S125" s="111" t="s">
        <v>84</v>
      </c>
      <c r="T125" s="108">
        <v>1010203</v>
      </c>
      <c r="U125" s="108">
        <v>140</v>
      </c>
      <c r="V125" s="108">
        <v>25</v>
      </c>
      <c r="W125" s="108">
        <v>1</v>
      </c>
      <c r="X125" s="113">
        <v>2020</v>
      </c>
      <c r="Y125" s="113">
        <v>449</v>
      </c>
      <c r="Z125" s="113">
        <v>0</v>
      </c>
      <c r="AA125" s="114" t="s">
        <v>469</v>
      </c>
      <c r="AB125" s="108">
        <v>546</v>
      </c>
      <c r="AC125" s="109" t="s">
        <v>469</v>
      </c>
      <c r="AD125" s="152" t="s">
        <v>462</v>
      </c>
      <c r="AE125" s="152" t="s">
        <v>471</v>
      </c>
      <c r="AF125" s="153">
        <f t="shared" si="13"/>
        <v>-4</v>
      </c>
      <c r="AG125" s="154">
        <f t="shared" si="14"/>
        <v>1879</v>
      </c>
      <c r="AH125" s="155">
        <f t="shared" si="15"/>
        <v>-7516</v>
      </c>
      <c r="AI125" s="156"/>
    </row>
    <row r="126" spans="1:35" ht="15">
      <c r="A126" s="108">
        <v>2020</v>
      </c>
      <c r="B126" s="108">
        <v>204</v>
      </c>
      <c r="C126" s="109" t="s">
        <v>411</v>
      </c>
      <c r="D126" s="150" t="s">
        <v>478</v>
      </c>
      <c r="E126" s="109" t="s">
        <v>323</v>
      </c>
      <c r="F126" s="111" t="s">
        <v>479</v>
      </c>
      <c r="G126" s="112">
        <v>109.65</v>
      </c>
      <c r="H126" s="112">
        <v>19.77</v>
      </c>
      <c r="I126" s="143" t="s">
        <v>79</v>
      </c>
      <c r="J126" s="112">
        <f t="shared" si="12"/>
        <v>89.88000000000001</v>
      </c>
      <c r="K126" s="151" t="s">
        <v>480</v>
      </c>
      <c r="L126" s="108">
        <v>2020</v>
      </c>
      <c r="M126" s="108">
        <v>2402</v>
      </c>
      <c r="N126" s="109" t="s">
        <v>447</v>
      </c>
      <c r="O126" s="111" t="s">
        <v>481</v>
      </c>
      <c r="P126" s="109" t="s">
        <v>482</v>
      </c>
      <c r="Q126" s="109" t="s">
        <v>482</v>
      </c>
      <c r="R126" s="108">
        <v>6</v>
      </c>
      <c r="S126" s="111" t="s">
        <v>84</v>
      </c>
      <c r="T126" s="108">
        <v>1030102</v>
      </c>
      <c r="U126" s="108">
        <v>1120</v>
      </c>
      <c r="V126" s="108">
        <v>5</v>
      </c>
      <c r="W126" s="108">
        <v>4</v>
      </c>
      <c r="X126" s="113">
        <v>2020</v>
      </c>
      <c r="Y126" s="113">
        <v>232</v>
      </c>
      <c r="Z126" s="113">
        <v>0</v>
      </c>
      <c r="AA126" s="114" t="s">
        <v>483</v>
      </c>
      <c r="AB126" s="108">
        <v>559</v>
      </c>
      <c r="AC126" s="109" t="s">
        <v>484</v>
      </c>
      <c r="AD126" s="152" t="s">
        <v>453</v>
      </c>
      <c r="AE126" s="152" t="s">
        <v>485</v>
      </c>
      <c r="AF126" s="153">
        <f t="shared" si="13"/>
        <v>1</v>
      </c>
      <c r="AG126" s="154">
        <f t="shared" si="14"/>
        <v>89.88000000000001</v>
      </c>
      <c r="AH126" s="155">
        <f t="shared" si="15"/>
        <v>89.88000000000001</v>
      </c>
      <c r="AI126" s="156"/>
    </row>
    <row r="127" spans="1:35" ht="15">
      <c r="A127" s="108"/>
      <c r="B127" s="108"/>
      <c r="C127" s="109"/>
      <c r="D127" s="150"/>
      <c r="E127" s="109"/>
      <c r="F127" s="111"/>
      <c r="G127" s="112"/>
      <c r="H127" s="112"/>
      <c r="I127" s="143"/>
      <c r="J127" s="112"/>
      <c r="K127" s="151"/>
      <c r="L127" s="108"/>
      <c r="M127" s="108"/>
      <c r="N127" s="109"/>
      <c r="O127" s="111"/>
      <c r="P127" s="109"/>
      <c r="Q127" s="109"/>
      <c r="R127" s="108"/>
      <c r="S127" s="111"/>
      <c r="T127" s="108"/>
      <c r="U127" s="108"/>
      <c r="V127" s="108"/>
      <c r="W127" s="108"/>
      <c r="X127" s="113"/>
      <c r="Y127" s="113"/>
      <c r="Z127" s="113"/>
      <c r="AA127" s="114"/>
      <c r="AB127" s="108"/>
      <c r="AC127" s="109"/>
      <c r="AD127" s="157"/>
      <c r="AE127" s="157"/>
      <c r="AF127" s="158"/>
      <c r="AG127" s="159"/>
      <c r="AH127" s="159"/>
      <c r="AI127" s="160"/>
    </row>
    <row r="128" spans="1:35" ht="15">
      <c r="A128" s="108"/>
      <c r="B128" s="108"/>
      <c r="C128" s="109"/>
      <c r="D128" s="150"/>
      <c r="E128" s="109"/>
      <c r="F128" s="111"/>
      <c r="G128" s="112"/>
      <c r="H128" s="112"/>
      <c r="I128" s="143"/>
      <c r="J128" s="112"/>
      <c r="K128" s="151"/>
      <c r="L128" s="108"/>
      <c r="M128" s="108"/>
      <c r="N128" s="109"/>
      <c r="O128" s="111"/>
      <c r="P128" s="109"/>
      <c r="Q128" s="109"/>
      <c r="R128" s="108"/>
      <c r="S128" s="111"/>
      <c r="T128" s="108"/>
      <c r="U128" s="108"/>
      <c r="V128" s="108"/>
      <c r="W128" s="108"/>
      <c r="X128" s="113"/>
      <c r="Y128" s="113"/>
      <c r="Z128" s="113"/>
      <c r="AA128" s="114"/>
      <c r="AB128" s="108"/>
      <c r="AC128" s="109"/>
      <c r="AD128" s="157"/>
      <c r="AE128" s="157"/>
      <c r="AF128" s="161" t="s">
        <v>486</v>
      </c>
      <c r="AG128" s="162">
        <f>SUM(AG8:AG126)</f>
        <v>118886.62000000001</v>
      </c>
      <c r="AH128" s="162">
        <f>SUM(AH8:AH126)</f>
        <v>731699.7500000002</v>
      </c>
      <c r="AI128" s="160"/>
    </row>
    <row r="129" spans="1:35" ht="15">
      <c r="A129" s="108"/>
      <c r="B129" s="108"/>
      <c r="C129" s="109"/>
      <c r="D129" s="150"/>
      <c r="E129" s="109"/>
      <c r="F129" s="111"/>
      <c r="G129" s="112"/>
      <c r="H129" s="112"/>
      <c r="I129" s="143"/>
      <c r="J129" s="112"/>
      <c r="K129" s="151"/>
      <c r="L129" s="108"/>
      <c r="M129" s="108"/>
      <c r="N129" s="109"/>
      <c r="O129" s="111"/>
      <c r="P129" s="109"/>
      <c r="Q129" s="109"/>
      <c r="R129" s="108"/>
      <c r="S129" s="111"/>
      <c r="T129" s="108"/>
      <c r="U129" s="108"/>
      <c r="V129" s="108"/>
      <c r="W129" s="108"/>
      <c r="X129" s="113"/>
      <c r="Y129" s="113"/>
      <c r="Z129" s="113"/>
      <c r="AA129" s="114"/>
      <c r="AB129" s="108"/>
      <c r="AC129" s="109"/>
      <c r="AD129" s="157"/>
      <c r="AE129" s="157"/>
      <c r="AF129" s="161" t="s">
        <v>487</v>
      </c>
      <c r="AG129" s="162"/>
      <c r="AH129" s="162">
        <f>IF(AG128&lt;&gt;0,AH128/AG128,0)</f>
        <v>6.15460133360676</v>
      </c>
      <c r="AI129" s="160"/>
    </row>
    <row r="130" spans="3:34" ht="15">
      <c r="C130" s="107"/>
      <c r="D130" s="107"/>
      <c r="E130" s="107"/>
      <c r="F130" s="107"/>
      <c r="G130" s="107"/>
      <c r="H130" s="107"/>
      <c r="I130" s="107"/>
      <c r="J130" s="107"/>
      <c r="N130" s="107"/>
      <c r="O130" s="107"/>
      <c r="P130" s="107"/>
      <c r="Q130" s="107"/>
      <c r="S130" s="107"/>
      <c r="AC130" s="107"/>
      <c r="AD130" s="107"/>
      <c r="AE130" s="107"/>
      <c r="AG130" s="118"/>
      <c r="AH130" s="118"/>
    </row>
    <row r="131" spans="3:34" ht="15">
      <c r="C131" s="107"/>
      <c r="D131" s="107"/>
      <c r="E131" s="107"/>
      <c r="F131" s="107"/>
      <c r="G131" s="107"/>
      <c r="H131" s="107"/>
      <c r="I131" s="107"/>
      <c r="J131" s="107"/>
      <c r="N131" s="107"/>
      <c r="O131" s="107"/>
      <c r="P131" s="107"/>
      <c r="Q131" s="107"/>
      <c r="S131" s="107"/>
      <c r="AC131" s="107"/>
      <c r="AD131" s="107"/>
      <c r="AE131" s="107"/>
      <c r="AF131" s="107"/>
      <c r="AG131" s="107"/>
      <c r="AH131" s="118"/>
    </row>
    <row r="132" spans="3:34" ht="15">
      <c r="C132" s="107"/>
      <c r="D132" s="107"/>
      <c r="E132" s="107"/>
      <c r="F132" s="107"/>
      <c r="G132" s="107"/>
      <c r="H132" s="107"/>
      <c r="I132" s="107"/>
      <c r="J132" s="107"/>
      <c r="N132" s="107"/>
      <c r="O132" s="107"/>
      <c r="P132" s="107"/>
      <c r="Q132" s="107"/>
      <c r="S132" s="107"/>
      <c r="AC132" s="107"/>
      <c r="AD132" s="107"/>
      <c r="AE132" s="107"/>
      <c r="AF132" s="107"/>
      <c r="AG132" s="107"/>
      <c r="AH132" s="118"/>
    </row>
    <row r="133" spans="3:34" ht="15">
      <c r="C133" s="107"/>
      <c r="D133" s="107"/>
      <c r="E133" s="107"/>
      <c r="F133" s="107"/>
      <c r="G133" s="107"/>
      <c r="H133" s="107"/>
      <c r="I133" s="107"/>
      <c r="J133" s="107"/>
      <c r="N133" s="107"/>
      <c r="O133" s="107"/>
      <c r="P133" s="107"/>
      <c r="Q133" s="107"/>
      <c r="S133" s="107"/>
      <c r="AC133" s="107"/>
      <c r="AD133" s="107"/>
      <c r="AE133" s="107"/>
      <c r="AF133" s="107"/>
      <c r="AG133" s="107"/>
      <c r="AH133" s="118"/>
    </row>
    <row r="134" spans="3:34" ht="15">
      <c r="C134" s="107"/>
      <c r="D134" s="107"/>
      <c r="E134" s="107"/>
      <c r="F134" s="107"/>
      <c r="G134" s="107"/>
      <c r="H134" s="107"/>
      <c r="I134" s="107"/>
      <c r="J134" s="107"/>
      <c r="N134" s="107"/>
      <c r="O134" s="107"/>
      <c r="P134" s="107"/>
      <c r="Q134" s="107"/>
      <c r="S134" s="107"/>
      <c r="AC134" s="107"/>
      <c r="AD134" s="107"/>
      <c r="AE134" s="107"/>
      <c r="AF134" s="107"/>
      <c r="AG134" s="107"/>
      <c r="AH134" s="118"/>
    </row>
    <row r="135" spans="3:34" ht="15">
      <c r="C135" s="107"/>
      <c r="D135" s="107"/>
      <c r="E135" s="107"/>
      <c r="F135" s="107"/>
      <c r="G135" s="107"/>
      <c r="H135" s="107"/>
      <c r="I135" s="107"/>
      <c r="J135" s="107"/>
      <c r="N135" s="107"/>
      <c r="O135" s="107"/>
      <c r="P135" s="107"/>
      <c r="Q135" s="107"/>
      <c r="S135" s="107"/>
      <c r="AC135" s="107"/>
      <c r="AD135" s="107"/>
      <c r="AE135" s="107"/>
      <c r="AF135" s="107"/>
      <c r="AG135" s="107"/>
      <c r="AH135" s="118"/>
    </row>
    <row r="136" spans="3:34" ht="15">
      <c r="C136" s="107"/>
      <c r="D136" s="107"/>
      <c r="E136" s="107"/>
      <c r="F136" s="107"/>
      <c r="G136" s="107"/>
      <c r="H136" s="107"/>
      <c r="I136" s="107"/>
      <c r="J136" s="107"/>
      <c r="N136" s="107"/>
      <c r="O136" s="107"/>
      <c r="P136" s="107"/>
      <c r="Q136" s="107"/>
      <c r="S136" s="107"/>
      <c r="AC136" s="107"/>
      <c r="AD136" s="107"/>
      <c r="AE136" s="107"/>
      <c r="AF136" s="107"/>
      <c r="AG136" s="107"/>
      <c r="AH136" s="118"/>
    </row>
  </sheetData>
  <sheetProtection/>
  <mergeCells count="12"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81" t="s">
        <v>73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84" t="s">
        <v>488</v>
      </c>
      <c r="B3" s="185"/>
      <c r="C3" s="185"/>
      <c r="D3" s="185"/>
      <c r="E3" s="185"/>
      <c r="F3" s="185"/>
      <c r="G3" s="185"/>
      <c r="H3" s="185"/>
      <c r="I3" s="185"/>
      <c r="J3" s="185"/>
      <c r="K3" s="200"/>
      <c r="L3" s="200"/>
      <c r="M3" s="200"/>
      <c r="N3" s="200"/>
      <c r="O3" s="201"/>
    </row>
    <row r="4" spans="1:15" ht="22.5" customHeight="1">
      <c r="A4" s="18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1"/>
    </row>
    <row r="5" spans="1:15" s="62" customFormat="1" ht="22.5" customHeight="1">
      <c r="A5" s="198" t="s">
        <v>61</v>
      </c>
      <c r="B5" s="199"/>
      <c r="C5" s="199"/>
      <c r="D5" s="199"/>
      <c r="E5" s="199"/>
      <c r="F5" s="199"/>
      <c r="G5" s="199"/>
      <c r="H5" s="199"/>
      <c r="I5" s="199"/>
      <c r="J5" s="199"/>
      <c r="K5" s="216" t="s">
        <v>62</v>
      </c>
      <c r="L5" s="217"/>
      <c r="M5" s="217"/>
      <c r="N5" s="217"/>
      <c r="O5" s="218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163">
        <v>356</v>
      </c>
      <c r="B8" s="75" t="s">
        <v>97</v>
      </c>
      <c r="C8" s="76" t="s">
        <v>489</v>
      </c>
      <c r="D8" s="77" t="s">
        <v>490</v>
      </c>
      <c r="E8" s="78"/>
      <c r="F8" s="77"/>
      <c r="G8" s="164" t="s">
        <v>80</v>
      </c>
      <c r="H8" s="75"/>
      <c r="I8" s="77"/>
      <c r="J8" s="79">
        <v>0.11</v>
      </c>
      <c r="K8" s="165"/>
      <c r="L8" s="166" t="s">
        <v>97</v>
      </c>
      <c r="M8" s="167">
        <f aca="true" t="shared" si="0" ref="M8:M33">IF(K8&lt;&gt;"",L8-K8,0)</f>
        <v>0</v>
      </c>
      <c r="N8" s="168">
        <v>0.11</v>
      </c>
      <c r="O8" s="169">
        <f aca="true" t="shared" si="1" ref="O8:O33">IF(K8&lt;&gt;"",N8*M8,0)</f>
        <v>0</v>
      </c>
      <c r="P8">
        <f aca="true" t="shared" si="2" ref="P8:P33">IF(K8&lt;&gt;"",N8,0)</f>
        <v>0</v>
      </c>
    </row>
    <row r="9" spans="1:16" ht="12.75">
      <c r="A9" s="163">
        <v>357</v>
      </c>
      <c r="B9" s="75" t="s">
        <v>97</v>
      </c>
      <c r="C9" s="76" t="s">
        <v>489</v>
      </c>
      <c r="D9" s="77" t="s">
        <v>491</v>
      </c>
      <c r="E9" s="78"/>
      <c r="F9" s="77"/>
      <c r="G9" s="164" t="s">
        <v>80</v>
      </c>
      <c r="H9" s="75"/>
      <c r="I9" s="77"/>
      <c r="J9" s="79">
        <v>2.92</v>
      </c>
      <c r="K9" s="165"/>
      <c r="L9" s="166" t="s">
        <v>97</v>
      </c>
      <c r="M9" s="167">
        <f t="shared" si="0"/>
        <v>0</v>
      </c>
      <c r="N9" s="168">
        <v>2.92</v>
      </c>
      <c r="O9" s="169">
        <f t="shared" si="1"/>
        <v>0</v>
      </c>
      <c r="P9">
        <f t="shared" si="2"/>
        <v>0</v>
      </c>
    </row>
    <row r="10" spans="1:16" ht="12.75">
      <c r="A10" s="163">
        <v>386</v>
      </c>
      <c r="B10" s="75" t="s">
        <v>380</v>
      </c>
      <c r="C10" s="76" t="s">
        <v>492</v>
      </c>
      <c r="D10" s="77" t="s">
        <v>493</v>
      </c>
      <c r="E10" s="78"/>
      <c r="F10" s="77"/>
      <c r="G10" s="164" t="s">
        <v>80</v>
      </c>
      <c r="H10" s="75"/>
      <c r="I10" s="77"/>
      <c r="J10" s="79">
        <v>1301.48</v>
      </c>
      <c r="K10" s="165"/>
      <c r="L10" s="166" t="s">
        <v>380</v>
      </c>
      <c r="M10" s="167">
        <f t="shared" si="0"/>
        <v>0</v>
      </c>
      <c r="N10" s="168">
        <v>1301.48</v>
      </c>
      <c r="O10" s="169">
        <f t="shared" si="1"/>
        <v>0</v>
      </c>
      <c r="P10">
        <f t="shared" si="2"/>
        <v>0</v>
      </c>
    </row>
    <row r="11" spans="1:16" ht="12.75">
      <c r="A11" s="163">
        <v>387</v>
      </c>
      <c r="B11" s="75" t="s">
        <v>380</v>
      </c>
      <c r="C11" s="76" t="s">
        <v>494</v>
      </c>
      <c r="D11" s="77" t="s">
        <v>495</v>
      </c>
      <c r="E11" s="78"/>
      <c r="F11" s="77"/>
      <c r="G11" s="164" t="s">
        <v>80</v>
      </c>
      <c r="H11" s="75"/>
      <c r="I11" s="77"/>
      <c r="J11" s="79">
        <v>97.61</v>
      </c>
      <c r="K11" s="165"/>
      <c r="L11" s="166" t="s">
        <v>380</v>
      </c>
      <c r="M11" s="167">
        <f t="shared" si="0"/>
        <v>0</v>
      </c>
      <c r="N11" s="168">
        <v>97.61</v>
      </c>
      <c r="O11" s="169">
        <f t="shared" si="1"/>
        <v>0</v>
      </c>
      <c r="P11">
        <f t="shared" si="2"/>
        <v>0</v>
      </c>
    </row>
    <row r="12" spans="1:16" ht="12.75">
      <c r="A12" s="163">
        <v>388</v>
      </c>
      <c r="B12" s="75" t="s">
        <v>380</v>
      </c>
      <c r="C12" s="76" t="s">
        <v>496</v>
      </c>
      <c r="D12" s="77" t="s">
        <v>497</v>
      </c>
      <c r="E12" s="78"/>
      <c r="F12" s="77"/>
      <c r="G12" s="164" t="s">
        <v>80</v>
      </c>
      <c r="H12" s="75"/>
      <c r="I12" s="77"/>
      <c r="J12" s="79">
        <v>130.14</v>
      </c>
      <c r="K12" s="165"/>
      <c r="L12" s="166" t="s">
        <v>380</v>
      </c>
      <c r="M12" s="167">
        <f t="shared" si="0"/>
        <v>0</v>
      </c>
      <c r="N12" s="168">
        <v>130.14</v>
      </c>
      <c r="O12" s="169">
        <f t="shared" si="1"/>
        <v>0</v>
      </c>
      <c r="P12">
        <f t="shared" si="2"/>
        <v>0</v>
      </c>
    </row>
    <row r="13" spans="1:16" ht="12.75">
      <c r="A13" s="163">
        <v>445</v>
      </c>
      <c r="B13" s="75" t="s">
        <v>376</v>
      </c>
      <c r="C13" s="76" t="s">
        <v>498</v>
      </c>
      <c r="D13" s="77" t="s">
        <v>499</v>
      </c>
      <c r="E13" s="78"/>
      <c r="F13" s="77"/>
      <c r="G13" s="164" t="s">
        <v>80</v>
      </c>
      <c r="H13" s="75"/>
      <c r="I13" s="77"/>
      <c r="J13" s="79">
        <v>1217.8</v>
      </c>
      <c r="K13" s="165"/>
      <c r="L13" s="166" t="s">
        <v>376</v>
      </c>
      <c r="M13" s="167">
        <f t="shared" si="0"/>
        <v>0</v>
      </c>
      <c r="N13" s="168">
        <v>1217.8</v>
      </c>
      <c r="O13" s="169">
        <f t="shared" si="1"/>
        <v>0</v>
      </c>
      <c r="P13">
        <f t="shared" si="2"/>
        <v>0</v>
      </c>
    </row>
    <row r="14" spans="1:16" ht="12.75">
      <c r="A14" s="163">
        <v>446</v>
      </c>
      <c r="B14" s="75" t="s">
        <v>376</v>
      </c>
      <c r="C14" s="76" t="s">
        <v>498</v>
      </c>
      <c r="D14" s="77" t="s">
        <v>500</v>
      </c>
      <c r="E14" s="78"/>
      <c r="F14" s="77"/>
      <c r="G14" s="164" t="s">
        <v>80</v>
      </c>
      <c r="H14" s="75"/>
      <c r="I14" s="77"/>
      <c r="J14" s="79">
        <v>125.15</v>
      </c>
      <c r="K14" s="165"/>
      <c r="L14" s="166" t="s">
        <v>376</v>
      </c>
      <c r="M14" s="167">
        <f t="shared" si="0"/>
        <v>0</v>
      </c>
      <c r="N14" s="168">
        <v>125.15</v>
      </c>
      <c r="O14" s="169">
        <f t="shared" si="1"/>
        <v>0</v>
      </c>
      <c r="P14">
        <f t="shared" si="2"/>
        <v>0</v>
      </c>
    </row>
    <row r="15" spans="1:16" ht="12.75">
      <c r="A15" s="163">
        <v>447</v>
      </c>
      <c r="B15" s="75" t="s">
        <v>376</v>
      </c>
      <c r="C15" s="76" t="s">
        <v>501</v>
      </c>
      <c r="D15" s="77" t="s">
        <v>502</v>
      </c>
      <c r="E15" s="78"/>
      <c r="F15" s="77"/>
      <c r="G15" s="164" t="s">
        <v>80</v>
      </c>
      <c r="H15" s="75"/>
      <c r="I15" s="77"/>
      <c r="J15" s="79">
        <v>400</v>
      </c>
      <c r="K15" s="165"/>
      <c r="L15" s="166" t="s">
        <v>376</v>
      </c>
      <c r="M15" s="167">
        <f t="shared" si="0"/>
        <v>0</v>
      </c>
      <c r="N15" s="168">
        <v>400</v>
      </c>
      <c r="O15" s="169">
        <f t="shared" si="1"/>
        <v>0</v>
      </c>
      <c r="P15">
        <f t="shared" si="2"/>
        <v>0</v>
      </c>
    </row>
    <row r="16" spans="1:16" ht="12.75">
      <c r="A16" s="163">
        <v>448</v>
      </c>
      <c r="B16" s="75" t="s">
        <v>474</v>
      </c>
      <c r="C16" s="76" t="s">
        <v>503</v>
      </c>
      <c r="D16" s="77" t="s">
        <v>504</v>
      </c>
      <c r="E16" s="78"/>
      <c r="F16" s="77"/>
      <c r="G16" s="164" t="s">
        <v>80</v>
      </c>
      <c r="H16" s="75"/>
      <c r="I16" s="77"/>
      <c r="J16" s="79">
        <v>1770</v>
      </c>
      <c r="K16" s="165"/>
      <c r="L16" s="166" t="s">
        <v>474</v>
      </c>
      <c r="M16" s="167">
        <f t="shared" si="0"/>
        <v>0</v>
      </c>
      <c r="N16" s="168">
        <v>1770</v>
      </c>
      <c r="O16" s="169">
        <f t="shared" si="1"/>
        <v>0</v>
      </c>
      <c r="P16">
        <f t="shared" si="2"/>
        <v>0</v>
      </c>
    </row>
    <row r="17" spans="1:16" ht="12.75">
      <c r="A17" s="163">
        <v>449</v>
      </c>
      <c r="B17" s="75" t="s">
        <v>461</v>
      </c>
      <c r="C17" s="76" t="s">
        <v>505</v>
      </c>
      <c r="D17" s="77" t="s">
        <v>506</v>
      </c>
      <c r="E17" s="78"/>
      <c r="F17" s="77"/>
      <c r="G17" s="164" t="s">
        <v>507</v>
      </c>
      <c r="H17" s="75"/>
      <c r="I17" s="77"/>
      <c r="J17" s="79">
        <v>291</v>
      </c>
      <c r="K17" s="165"/>
      <c r="L17" s="166" t="s">
        <v>461</v>
      </c>
      <c r="M17" s="167">
        <f t="shared" si="0"/>
        <v>0</v>
      </c>
      <c r="N17" s="168">
        <v>291</v>
      </c>
      <c r="O17" s="169">
        <f t="shared" si="1"/>
        <v>0</v>
      </c>
      <c r="P17">
        <f t="shared" si="2"/>
        <v>0</v>
      </c>
    </row>
    <row r="18" spans="1:16" ht="12.75">
      <c r="A18" s="163">
        <v>495</v>
      </c>
      <c r="B18" s="75" t="s">
        <v>445</v>
      </c>
      <c r="C18" s="76" t="s">
        <v>508</v>
      </c>
      <c r="D18" s="77" t="s">
        <v>509</v>
      </c>
      <c r="E18" s="78"/>
      <c r="F18" s="77"/>
      <c r="G18" s="164" t="s">
        <v>80</v>
      </c>
      <c r="H18" s="75"/>
      <c r="I18" s="77"/>
      <c r="J18" s="79">
        <v>1333</v>
      </c>
      <c r="K18" s="165"/>
      <c r="L18" s="166" t="s">
        <v>445</v>
      </c>
      <c r="M18" s="167">
        <f t="shared" si="0"/>
        <v>0</v>
      </c>
      <c r="N18" s="168">
        <v>1333</v>
      </c>
      <c r="O18" s="169">
        <f t="shared" si="1"/>
        <v>0</v>
      </c>
      <c r="P18">
        <f t="shared" si="2"/>
        <v>0</v>
      </c>
    </row>
    <row r="19" spans="1:16" ht="12.75">
      <c r="A19" s="163">
        <v>513</v>
      </c>
      <c r="B19" s="75" t="s">
        <v>445</v>
      </c>
      <c r="C19" s="76" t="s">
        <v>492</v>
      </c>
      <c r="D19" s="77" t="s">
        <v>493</v>
      </c>
      <c r="E19" s="78"/>
      <c r="F19" s="77"/>
      <c r="G19" s="164" t="s">
        <v>80</v>
      </c>
      <c r="H19" s="75"/>
      <c r="I19" s="77"/>
      <c r="J19" s="79">
        <v>1301.48</v>
      </c>
      <c r="K19" s="165"/>
      <c r="L19" s="166" t="s">
        <v>445</v>
      </c>
      <c r="M19" s="167">
        <f t="shared" si="0"/>
        <v>0</v>
      </c>
      <c r="N19" s="168">
        <v>1301.48</v>
      </c>
      <c r="O19" s="169">
        <f t="shared" si="1"/>
        <v>0</v>
      </c>
      <c r="P19">
        <f t="shared" si="2"/>
        <v>0</v>
      </c>
    </row>
    <row r="20" spans="1:16" ht="12.75">
      <c r="A20" s="163">
        <v>514</v>
      </c>
      <c r="B20" s="75" t="s">
        <v>445</v>
      </c>
      <c r="C20" s="76" t="s">
        <v>494</v>
      </c>
      <c r="D20" s="77" t="s">
        <v>495</v>
      </c>
      <c r="E20" s="78"/>
      <c r="F20" s="77"/>
      <c r="G20" s="164" t="s">
        <v>80</v>
      </c>
      <c r="H20" s="75"/>
      <c r="I20" s="77"/>
      <c r="J20" s="79">
        <v>97.61</v>
      </c>
      <c r="K20" s="165"/>
      <c r="L20" s="166" t="s">
        <v>445</v>
      </c>
      <c r="M20" s="167">
        <f t="shared" si="0"/>
        <v>0</v>
      </c>
      <c r="N20" s="168">
        <v>97.61</v>
      </c>
      <c r="O20" s="169">
        <f t="shared" si="1"/>
        <v>0</v>
      </c>
      <c r="P20">
        <f t="shared" si="2"/>
        <v>0</v>
      </c>
    </row>
    <row r="21" spans="1:16" ht="12.75">
      <c r="A21" s="163">
        <v>515</v>
      </c>
      <c r="B21" s="75" t="s">
        <v>445</v>
      </c>
      <c r="C21" s="76" t="s">
        <v>496</v>
      </c>
      <c r="D21" s="77" t="s">
        <v>497</v>
      </c>
      <c r="E21" s="78"/>
      <c r="F21" s="77"/>
      <c r="G21" s="164" t="s">
        <v>80</v>
      </c>
      <c r="H21" s="75"/>
      <c r="I21" s="77"/>
      <c r="J21" s="79">
        <v>130.14</v>
      </c>
      <c r="K21" s="165"/>
      <c r="L21" s="166" t="s">
        <v>445</v>
      </c>
      <c r="M21" s="167">
        <f t="shared" si="0"/>
        <v>0</v>
      </c>
      <c r="N21" s="168">
        <v>130.14</v>
      </c>
      <c r="O21" s="169">
        <f t="shared" si="1"/>
        <v>0</v>
      </c>
      <c r="P21">
        <f t="shared" si="2"/>
        <v>0</v>
      </c>
    </row>
    <row r="22" spans="1:16" ht="12.75">
      <c r="A22" s="163">
        <v>539</v>
      </c>
      <c r="B22" s="75" t="s">
        <v>510</v>
      </c>
      <c r="C22" s="76" t="s">
        <v>489</v>
      </c>
      <c r="D22" s="77" t="s">
        <v>511</v>
      </c>
      <c r="E22" s="78"/>
      <c r="F22" s="77"/>
      <c r="G22" s="164" t="s">
        <v>80</v>
      </c>
      <c r="H22" s="75"/>
      <c r="I22" s="77"/>
      <c r="J22" s="79">
        <v>0.64</v>
      </c>
      <c r="K22" s="165"/>
      <c r="L22" s="166" t="s">
        <v>510</v>
      </c>
      <c r="M22" s="167">
        <f t="shared" si="0"/>
        <v>0</v>
      </c>
      <c r="N22" s="168">
        <v>0.64</v>
      </c>
      <c r="O22" s="169">
        <f t="shared" si="1"/>
        <v>0</v>
      </c>
      <c r="P22">
        <f t="shared" si="2"/>
        <v>0</v>
      </c>
    </row>
    <row r="23" spans="1:16" ht="12.75">
      <c r="A23" s="163">
        <v>543</v>
      </c>
      <c r="B23" s="75" t="s">
        <v>512</v>
      </c>
      <c r="C23" s="76" t="s">
        <v>513</v>
      </c>
      <c r="D23" s="77" t="s">
        <v>514</v>
      </c>
      <c r="E23" s="78"/>
      <c r="F23" s="77"/>
      <c r="G23" s="164" t="s">
        <v>80</v>
      </c>
      <c r="H23" s="75"/>
      <c r="I23" s="77"/>
      <c r="J23" s="79">
        <v>7054.85</v>
      </c>
      <c r="K23" s="165"/>
      <c r="L23" s="166" t="s">
        <v>512</v>
      </c>
      <c r="M23" s="167">
        <f t="shared" si="0"/>
        <v>0</v>
      </c>
      <c r="N23" s="168">
        <v>7054.85</v>
      </c>
      <c r="O23" s="169">
        <f t="shared" si="1"/>
        <v>0</v>
      </c>
      <c r="P23">
        <f t="shared" si="2"/>
        <v>0</v>
      </c>
    </row>
    <row r="24" spans="1:16" ht="12.75">
      <c r="A24" s="163">
        <v>548</v>
      </c>
      <c r="B24" s="75" t="s">
        <v>515</v>
      </c>
      <c r="C24" s="76" t="s">
        <v>501</v>
      </c>
      <c r="D24" s="77" t="s">
        <v>502</v>
      </c>
      <c r="E24" s="78"/>
      <c r="F24" s="77"/>
      <c r="G24" s="164" t="s">
        <v>80</v>
      </c>
      <c r="H24" s="75"/>
      <c r="I24" s="77"/>
      <c r="J24" s="79">
        <v>207.5</v>
      </c>
      <c r="K24" s="165"/>
      <c r="L24" s="166" t="s">
        <v>515</v>
      </c>
      <c r="M24" s="167">
        <f t="shared" si="0"/>
        <v>0</v>
      </c>
      <c r="N24" s="168">
        <v>207.5</v>
      </c>
      <c r="O24" s="169">
        <f t="shared" si="1"/>
        <v>0</v>
      </c>
      <c r="P24">
        <f t="shared" si="2"/>
        <v>0</v>
      </c>
    </row>
    <row r="25" spans="1:16" ht="12.75">
      <c r="A25" s="163">
        <v>549</v>
      </c>
      <c r="B25" s="75" t="s">
        <v>515</v>
      </c>
      <c r="C25" s="76" t="s">
        <v>501</v>
      </c>
      <c r="D25" s="77" t="s">
        <v>502</v>
      </c>
      <c r="E25" s="78"/>
      <c r="F25" s="77"/>
      <c r="G25" s="164" t="s">
        <v>80</v>
      </c>
      <c r="H25" s="75"/>
      <c r="I25" s="77"/>
      <c r="J25" s="79">
        <v>100</v>
      </c>
      <c r="K25" s="165"/>
      <c r="L25" s="166" t="s">
        <v>515</v>
      </c>
      <c r="M25" s="167">
        <f t="shared" si="0"/>
        <v>0</v>
      </c>
      <c r="N25" s="168">
        <v>100</v>
      </c>
      <c r="O25" s="169">
        <f t="shared" si="1"/>
        <v>0</v>
      </c>
      <c r="P25">
        <f t="shared" si="2"/>
        <v>0</v>
      </c>
    </row>
    <row r="26" spans="1:16" ht="12.75">
      <c r="A26" s="163">
        <v>561</v>
      </c>
      <c r="B26" s="75" t="s">
        <v>516</v>
      </c>
      <c r="C26" s="76" t="s">
        <v>501</v>
      </c>
      <c r="D26" s="77" t="s">
        <v>517</v>
      </c>
      <c r="E26" s="78"/>
      <c r="F26" s="77"/>
      <c r="G26" s="164" t="s">
        <v>80</v>
      </c>
      <c r="H26" s="75"/>
      <c r="I26" s="77"/>
      <c r="J26" s="79">
        <v>12</v>
      </c>
      <c r="K26" s="165"/>
      <c r="L26" s="166" t="s">
        <v>516</v>
      </c>
      <c r="M26" s="167">
        <f t="shared" si="0"/>
        <v>0</v>
      </c>
      <c r="N26" s="168">
        <v>12</v>
      </c>
      <c r="O26" s="169">
        <f t="shared" si="1"/>
        <v>0</v>
      </c>
      <c r="P26">
        <f t="shared" si="2"/>
        <v>0</v>
      </c>
    </row>
    <row r="27" spans="1:16" ht="12.75">
      <c r="A27" s="163">
        <v>562</v>
      </c>
      <c r="B27" s="75" t="s">
        <v>516</v>
      </c>
      <c r="C27" s="76" t="s">
        <v>501</v>
      </c>
      <c r="D27" s="77" t="s">
        <v>518</v>
      </c>
      <c r="E27" s="78"/>
      <c r="F27" s="77"/>
      <c r="G27" s="164" t="s">
        <v>80</v>
      </c>
      <c r="H27" s="75"/>
      <c r="I27" s="77"/>
      <c r="J27" s="79">
        <v>10.22</v>
      </c>
      <c r="K27" s="165"/>
      <c r="L27" s="166" t="s">
        <v>516</v>
      </c>
      <c r="M27" s="167">
        <f t="shared" si="0"/>
        <v>0</v>
      </c>
      <c r="N27" s="168">
        <v>10.22</v>
      </c>
      <c r="O27" s="169">
        <f t="shared" si="1"/>
        <v>0</v>
      </c>
      <c r="P27">
        <f t="shared" si="2"/>
        <v>0</v>
      </c>
    </row>
    <row r="28" spans="1:16" ht="12.75">
      <c r="A28" s="163">
        <v>563</v>
      </c>
      <c r="B28" s="75" t="s">
        <v>516</v>
      </c>
      <c r="C28" s="76" t="s">
        <v>501</v>
      </c>
      <c r="D28" s="77" t="s">
        <v>518</v>
      </c>
      <c r="E28" s="78"/>
      <c r="F28" s="77"/>
      <c r="G28" s="164" t="s">
        <v>80</v>
      </c>
      <c r="H28" s="75"/>
      <c r="I28" s="77"/>
      <c r="J28" s="79">
        <v>22.18</v>
      </c>
      <c r="K28" s="165"/>
      <c r="L28" s="166" t="s">
        <v>516</v>
      </c>
      <c r="M28" s="167">
        <f t="shared" si="0"/>
        <v>0</v>
      </c>
      <c r="N28" s="168">
        <v>22.18</v>
      </c>
      <c r="O28" s="169">
        <f t="shared" si="1"/>
        <v>0</v>
      </c>
      <c r="P28">
        <f t="shared" si="2"/>
        <v>0</v>
      </c>
    </row>
    <row r="29" spans="1:16" ht="12.75">
      <c r="A29" s="163">
        <v>584</v>
      </c>
      <c r="B29" s="75" t="s">
        <v>519</v>
      </c>
      <c r="C29" s="76" t="s">
        <v>492</v>
      </c>
      <c r="D29" s="77" t="s">
        <v>493</v>
      </c>
      <c r="E29" s="78"/>
      <c r="F29" s="77"/>
      <c r="G29" s="164" t="s">
        <v>80</v>
      </c>
      <c r="H29" s="75"/>
      <c r="I29" s="77"/>
      <c r="J29" s="79">
        <v>1301.48</v>
      </c>
      <c r="K29" s="165"/>
      <c r="L29" s="166" t="s">
        <v>519</v>
      </c>
      <c r="M29" s="167">
        <f t="shared" si="0"/>
        <v>0</v>
      </c>
      <c r="N29" s="168">
        <v>1301.48</v>
      </c>
      <c r="O29" s="169">
        <f t="shared" si="1"/>
        <v>0</v>
      </c>
      <c r="P29">
        <f t="shared" si="2"/>
        <v>0</v>
      </c>
    </row>
    <row r="30" spans="1:16" ht="12.75">
      <c r="A30" s="163">
        <v>585</v>
      </c>
      <c r="B30" s="75" t="s">
        <v>519</v>
      </c>
      <c r="C30" s="76" t="s">
        <v>494</v>
      </c>
      <c r="D30" s="77" t="s">
        <v>495</v>
      </c>
      <c r="E30" s="78"/>
      <c r="F30" s="77"/>
      <c r="G30" s="164" t="s">
        <v>80</v>
      </c>
      <c r="H30" s="75"/>
      <c r="I30" s="77"/>
      <c r="J30" s="79">
        <v>97.61</v>
      </c>
      <c r="K30" s="165"/>
      <c r="L30" s="166" t="s">
        <v>519</v>
      </c>
      <c r="M30" s="167">
        <f t="shared" si="0"/>
        <v>0</v>
      </c>
      <c r="N30" s="168">
        <v>97.61</v>
      </c>
      <c r="O30" s="169">
        <f t="shared" si="1"/>
        <v>0</v>
      </c>
      <c r="P30">
        <f t="shared" si="2"/>
        <v>0</v>
      </c>
    </row>
    <row r="31" spans="1:16" ht="12.75">
      <c r="A31" s="163">
        <v>586</v>
      </c>
      <c r="B31" s="75" t="s">
        <v>519</v>
      </c>
      <c r="C31" s="76" t="s">
        <v>496</v>
      </c>
      <c r="D31" s="77" t="s">
        <v>497</v>
      </c>
      <c r="E31" s="78"/>
      <c r="F31" s="77"/>
      <c r="G31" s="164" t="s">
        <v>80</v>
      </c>
      <c r="H31" s="75"/>
      <c r="I31" s="77"/>
      <c r="J31" s="79">
        <v>130.14</v>
      </c>
      <c r="K31" s="165"/>
      <c r="L31" s="166" t="s">
        <v>519</v>
      </c>
      <c r="M31" s="167">
        <f t="shared" si="0"/>
        <v>0</v>
      </c>
      <c r="N31" s="168">
        <v>130.14</v>
      </c>
      <c r="O31" s="169">
        <f t="shared" si="1"/>
        <v>0</v>
      </c>
      <c r="P31">
        <f t="shared" si="2"/>
        <v>0</v>
      </c>
    </row>
    <row r="32" spans="1:16" ht="12.75">
      <c r="A32" s="163">
        <v>589</v>
      </c>
      <c r="B32" s="75" t="s">
        <v>520</v>
      </c>
      <c r="C32" s="76" t="s">
        <v>501</v>
      </c>
      <c r="D32" s="77" t="s">
        <v>521</v>
      </c>
      <c r="E32" s="78"/>
      <c r="F32" s="77"/>
      <c r="G32" s="164" t="s">
        <v>80</v>
      </c>
      <c r="H32" s="75"/>
      <c r="I32" s="77"/>
      <c r="J32" s="79">
        <v>89</v>
      </c>
      <c r="K32" s="165"/>
      <c r="L32" s="166" t="s">
        <v>520</v>
      </c>
      <c r="M32" s="167">
        <f t="shared" si="0"/>
        <v>0</v>
      </c>
      <c r="N32" s="168">
        <v>89</v>
      </c>
      <c r="O32" s="169">
        <f t="shared" si="1"/>
        <v>0</v>
      </c>
      <c r="P32">
        <f t="shared" si="2"/>
        <v>0</v>
      </c>
    </row>
    <row r="33" spans="1:16" ht="12.75">
      <c r="A33" s="163">
        <v>590</v>
      </c>
      <c r="B33" s="75" t="s">
        <v>520</v>
      </c>
      <c r="C33" s="76" t="s">
        <v>501</v>
      </c>
      <c r="D33" s="77" t="s">
        <v>522</v>
      </c>
      <c r="E33" s="78"/>
      <c r="F33" s="77"/>
      <c r="G33" s="164" t="s">
        <v>80</v>
      </c>
      <c r="H33" s="75"/>
      <c r="I33" s="77"/>
      <c r="J33" s="79">
        <v>122.24</v>
      </c>
      <c r="K33" s="165"/>
      <c r="L33" s="166" t="s">
        <v>520</v>
      </c>
      <c r="M33" s="167">
        <f t="shared" si="0"/>
        <v>0</v>
      </c>
      <c r="N33" s="168">
        <v>122.24</v>
      </c>
      <c r="O33" s="169">
        <f t="shared" si="1"/>
        <v>0</v>
      </c>
      <c r="P33">
        <f t="shared" si="2"/>
        <v>0</v>
      </c>
    </row>
    <row r="34" spans="1:15" ht="12.75">
      <c r="A34" s="163"/>
      <c r="B34" s="75"/>
      <c r="C34" s="76"/>
      <c r="D34" s="77"/>
      <c r="E34" s="78"/>
      <c r="F34" s="77"/>
      <c r="G34" s="164"/>
      <c r="H34" s="75"/>
      <c r="I34" s="77"/>
      <c r="J34" s="79"/>
      <c r="K34" s="170"/>
      <c r="L34" s="171"/>
      <c r="M34" s="172"/>
      <c r="N34" s="173"/>
      <c r="O34" s="174"/>
    </row>
    <row r="35" spans="1:15" ht="12.75">
      <c r="A35" s="163"/>
      <c r="B35" s="75"/>
      <c r="C35" s="76"/>
      <c r="D35" s="77"/>
      <c r="E35" s="78"/>
      <c r="F35" s="77"/>
      <c r="G35" s="164"/>
      <c r="H35" s="75"/>
      <c r="I35" s="77"/>
      <c r="J35" s="79"/>
      <c r="K35" s="170"/>
      <c r="L35" s="171"/>
      <c r="M35" s="175" t="s">
        <v>523</v>
      </c>
      <c r="N35" s="176">
        <f>SUM(P8:P33)</f>
        <v>0</v>
      </c>
      <c r="O35" s="177">
        <f>SUM(O8:O33)</f>
        <v>0</v>
      </c>
    </row>
    <row r="36" spans="1:15" ht="12.75">
      <c r="A36" s="163"/>
      <c r="B36" s="75"/>
      <c r="C36" s="76"/>
      <c r="D36" s="77"/>
      <c r="E36" s="78"/>
      <c r="F36" s="77"/>
      <c r="G36" s="164"/>
      <c r="H36" s="75"/>
      <c r="I36" s="77"/>
      <c r="J36" s="79"/>
      <c r="K36" s="170"/>
      <c r="L36" s="171"/>
      <c r="M36" s="175" t="s">
        <v>524</v>
      </c>
      <c r="N36" s="176"/>
      <c r="O36" s="177">
        <f>IF(N35&lt;&gt;0,O35/N35,0)</f>
        <v>0</v>
      </c>
    </row>
    <row r="37" spans="1:15" ht="12.75">
      <c r="A37" s="163"/>
      <c r="B37" s="75"/>
      <c r="C37" s="76"/>
      <c r="D37" s="77"/>
      <c r="E37" s="78"/>
      <c r="F37" s="77"/>
      <c r="G37" s="164"/>
      <c r="H37" s="75"/>
      <c r="I37" s="77"/>
      <c r="J37" s="79"/>
      <c r="K37" s="170"/>
      <c r="L37" s="171"/>
      <c r="M37" s="175"/>
      <c r="N37" s="176"/>
      <c r="O37" s="177"/>
    </row>
    <row r="38" spans="1:15" ht="12.75">
      <c r="A38" s="163"/>
      <c r="B38" s="75"/>
      <c r="C38" s="76"/>
      <c r="D38" s="77"/>
      <c r="E38" s="78"/>
      <c r="F38" s="77"/>
      <c r="G38" s="164"/>
      <c r="H38" s="75"/>
      <c r="I38" s="77"/>
      <c r="J38" s="79"/>
      <c r="K38" s="170"/>
      <c r="L38" s="171"/>
      <c r="M38" s="175" t="s">
        <v>486</v>
      </c>
      <c r="N38" s="176">
        <f>FattureTempi!AG128</f>
        <v>118886.62000000001</v>
      </c>
      <c r="O38" s="177">
        <f>FattureTempi!AH128</f>
        <v>731699.7500000002</v>
      </c>
    </row>
    <row r="39" spans="1:15" ht="12.75">
      <c r="A39" s="163"/>
      <c r="B39" s="75"/>
      <c r="C39" s="76"/>
      <c r="D39" s="77"/>
      <c r="E39" s="78"/>
      <c r="F39" s="77"/>
      <c r="G39" s="164"/>
      <c r="H39" s="75"/>
      <c r="I39" s="77"/>
      <c r="J39" s="79"/>
      <c r="K39" s="170"/>
      <c r="L39" s="171"/>
      <c r="M39" s="175" t="s">
        <v>487</v>
      </c>
      <c r="N39" s="176"/>
      <c r="O39" s="177">
        <f>FattureTempi!AH129</f>
        <v>6.15460133360676</v>
      </c>
    </row>
    <row r="40" spans="1:15" ht="12.75">
      <c r="A40" s="163"/>
      <c r="B40" s="75"/>
      <c r="C40" s="76"/>
      <c r="D40" s="77"/>
      <c r="E40" s="78"/>
      <c r="F40" s="77"/>
      <c r="G40" s="164"/>
      <c r="H40" s="75"/>
      <c r="I40" s="77"/>
      <c r="J40" s="79"/>
      <c r="K40" s="170"/>
      <c r="L40" s="171"/>
      <c r="M40" s="175"/>
      <c r="N40" s="176"/>
      <c r="O40" s="177"/>
    </row>
    <row r="41" spans="1:15" ht="12.75">
      <c r="A41" s="163"/>
      <c r="B41" s="75"/>
      <c r="C41" s="76"/>
      <c r="D41" s="77"/>
      <c r="E41" s="78"/>
      <c r="F41" s="77"/>
      <c r="G41" s="164"/>
      <c r="H41" s="75"/>
      <c r="I41" s="77"/>
      <c r="J41" s="79"/>
      <c r="K41" s="170"/>
      <c r="L41" s="171"/>
      <c r="M41" s="178" t="s">
        <v>525</v>
      </c>
      <c r="N41" s="179">
        <f>N38+N35</f>
        <v>118886.62000000001</v>
      </c>
      <c r="O41" s="180">
        <f>O38+O35</f>
        <v>731699.7500000002</v>
      </c>
    </row>
    <row r="42" spans="1:15" ht="12.75">
      <c r="A42" s="163"/>
      <c r="B42" s="75"/>
      <c r="C42" s="76"/>
      <c r="D42" s="77"/>
      <c r="E42" s="78"/>
      <c r="F42" s="77"/>
      <c r="G42" s="164"/>
      <c r="H42" s="75"/>
      <c r="I42" s="77"/>
      <c r="J42" s="79"/>
      <c r="K42" s="170"/>
      <c r="L42" s="171"/>
      <c r="M42" s="178" t="s">
        <v>526</v>
      </c>
      <c r="N42" s="179"/>
      <c r="O42" s="180">
        <f>(O41/N41)</f>
        <v>6.15460133360676</v>
      </c>
    </row>
    <row r="43" ht="12.75">
      <c r="O43" s="135"/>
    </row>
    <row r="44" spans="9:10" ht="12.75">
      <c r="I44" s="6"/>
      <c r="J44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22" t="s">
        <v>70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4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19" t="s">
        <v>71</v>
      </c>
      <c r="B5" s="220"/>
      <c r="C5" s="220"/>
      <c r="D5" s="220"/>
      <c r="E5" s="220"/>
      <c r="F5" s="221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19" t="s">
        <v>72</v>
      </c>
      <c r="B6" s="220"/>
      <c r="C6" s="220"/>
      <c r="D6" s="220"/>
      <c r="E6" s="220"/>
      <c r="F6" s="220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93" t="s">
        <v>14</v>
      </c>
      <c r="B8" s="213"/>
      <c r="C8" s="214"/>
      <c r="D8" s="193" t="s">
        <v>15</v>
      </c>
      <c r="E8" s="213"/>
      <c r="F8" s="213"/>
      <c r="G8" s="213"/>
      <c r="H8" s="213"/>
      <c r="I8" s="213"/>
      <c r="J8" s="213"/>
      <c r="K8" s="214"/>
      <c r="L8" s="193" t="s">
        <v>16</v>
      </c>
      <c r="M8" s="213"/>
      <c r="N8" s="214"/>
      <c r="O8" s="193" t="s">
        <v>1</v>
      </c>
      <c r="P8" s="213"/>
      <c r="Q8" s="213"/>
      <c r="R8" s="193" t="s">
        <v>17</v>
      </c>
      <c r="S8" s="214"/>
      <c r="T8" s="193" t="s">
        <v>18</v>
      </c>
      <c r="U8" s="213"/>
      <c r="V8" s="213"/>
      <c r="W8" s="214"/>
      <c r="X8" s="193" t="s">
        <v>19</v>
      </c>
      <c r="Y8" s="213"/>
      <c r="Z8" s="213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 Piccinini</cp:lastModifiedBy>
  <cp:lastPrinted>2015-01-23T09:39:52Z</cp:lastPrinted>
  <dcterms:created xsi:type="dcterms:W3CDTF">1996-11-05T10:16:36Z</dcterms:created>
  <dcterms:modified xsi:type="dcterms:W3CDTF">2022-10-21T13:37:10Z</dcterms:modified>
  <cp:category/>
  <cp:version/>
  <cp:contentType/>
  <cp:contentStatus/>
</cp:coreProperties>
</file>